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1"/>
  </bookViews>
  <sheets>
    <sheet name="INSTRUÇÕES" sheetId="1" r:id="rId1"/>
    <sheet name="ANEXO_II" sheetId="2" r:id="rId2"/>
    <sheet name="CRONOGRAMA" sheetId="3" r:id="rId3"/>
  </sheets>
  <definedNames>
    <definedName name="_xlfn.IFERROR" hidden="1">#NAME?</definedName>
    <definedName name="_xlnm.Print_Area" localSheetId="1">'ANEXO_II'!$B$2:$N$60</definedName>
    <definedName name="_xlnm.Print_Area" localSheetId="2">'CRONOGRAMA'!$A$2:$L$23</definedName>
    <definedName name="_xlnm.Print_Titles" localSheetId="1">'ANEXO_II'!$10:$12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58" authorId="0">
      <text>
        <r>
          <rPr>
            <sz val="9"/>
            <rFont val="Tahoma"/>
            <family val="2"/>
          </rPr>
          <t>Apagar e preencher com nome e CPF do representante legal da licitante.
Assinar e carimbar.</t>
        </r>
      </text>
    </comment>
    <comment ref="K58" authorId="0">
      <text>
        <r>
          <rPr>
            <sz val="9"/>
            <rFont val="Tahoma"/>
            <family val="2"/>
          </rPr>
          <t>Apagar e preencher com nome, título profissional e número CREA/CAU do responsável técnico da licitante.
Assinar e carimbar.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21" authorId="0">
      <text>
        <r>
          <rPr>
            <sz val="9"/>
            <rFont val="Tahoma"/>
            <family val="2"/>
          </rPr>
          <t>Apagar e preencher com nome e CPF do representante legal da licitante.
Assinar e carimbar.</t>
        </r>
      </text>
    </comment>
    <comment ref="I21" authorId="0">
      <text>
        <r>
          <rPr>
            <sz val="9"/>
            <rFont val="Tahoma"/>
            <family val="2"/>
          </rPr>
          <t>Apagar e preencher com nome, título profissional e número CREA/CAU do responsável técnico da licitante.
Assinar e carimbar.</t>
        </r>
      </text>
    </comment>
  </commentList>
</comments>
</file>

<file path=xl/sharedStrings.xml><?xml version="1.0" encoding="utf-8"?>
<sst xmlns="http://schemas.openxmlformats.org/spreadsheetml/2006/main" count="157" uniqueCount="121">
  <si>
    <t>Item</t>
  </si>
  <si>
    <t>Unid.</t>
  </si>
  <si>
    <t>Quant.</t>
  </si>
  <si>
    <t>Descriminação dos Serviços</t>
  </si>
  <si>
    <t>m</t>
  </si>
  <si>
    <t>Material (R$)</t>
  </si>
  <si>
    <t>Mão de obra (R$)</t>
  </si>
  <si>
    <t>m²</t>
  </si>
  <si>
    <t>m³</t>
  </si>
  <si>
    <t>1. SERVIÇOS PRELIMINARES</t>
  </si>
  <si>
    <t>2.1</t>
  </si>
  <si>
    <t>1.1</t>
  </si>
  <si>
    <t>1.3</t>
  </si>
  <si>
    <t>1.5</t>
  </si>
  <si>
    <t>CUSTO UNITÁRIO</t>
  </si>
  <si>
    <t>1.7</t>
  </si>
  <si>
    <t>Demolição de calçada, para construção de rampa de acessibilidade</t>
  </si>
  <si>
    <t>2.2</t>
  </si>
  <si>
    <t>Sinalização horizontal com tinta retrorrefletiva a base de resina acrílica com microesferas de vidro - Faixas de segurança (branco)</t>
  </si>
  <si>
    <t>Sinalização horizontal com tinta retrorrefletiva a base de resina acrílica com microesferas de vidro - Faixas de bordos (branco)</t>
  </si>
  <si>
    <t>Sinalização horizontal com tinta retrorrefletiva a base de resina acrílica com microesferas de vidro - Faixas de eixo (amarela)</t>
  </si>
  <si>
    <t>Sinalização horizontal com tinta retrorrefletiva a base de resina acrílica com microesferas de vidro - Faixas de retenção (branco)</t>
  </si>
  <si>
    <t>Sinalização horizontal com tinta retrorrefletiva a base de resina acrílica com microesferas de vidro - Simbolo SAS (vermelho e branco)</t>
  </si>
  <si>
    <t xml:space="preserve">Serviços de Limpeza </t>
  </si>
  <si>
    <t>Rampas de acessibilidade Def. Físicos em concreto fck ≥ 15 Mpa, espessura 5cm</t>
  </si>
  <si>
    <t>Grelha em ferro fundido, fornecida e assentada com argamassa 1:4 cimento e areia</t>
  </si>
  <si>
    <t>Elevação de bocas de lobo existentes em concreto fck ≥ 15 Mpa,  altura de 15cm</t>
  </si>
  <si>
    <t>Sinalização tátil de alerta para rampas</t>
  </si>
  <si>
    <t>Aquisição e instalação placa da obra em chapa de aço galvanizado</t>
  </si>
  <si>
    <t>1.4</t>
  </si>
  <si>
    <t>2. PAVIMENTAÇÃO</t>
  </si>
  <si>
    <t>REPERFILAGEM</t>
  </si>
  <si>
    <t>2.1.1</t>
  </si>
  <si>
    <t>2.1.2</t>
  </si>
  <si>
    <t>CAPA ROLANTE</t>
  </si>
  <si>
    <t>2.2.1</t>
  </si>
  <si>
    <t>2.2.2</t>
  </si>
  <si>
    <t>Pintura de ligação RM-1C</t>
  </si>
  <si>
    <t>2.1.3</t>
  </si>
  <si>
    <t>Fabricação e Aplicação CBUQ, Cap 50/70,  2,40 t/m³, espessura 0,03m</t>
  </si>
  <si>
    <t>ton.</t>
  </si>
  <si>
    <t>2.2.3</t>
  </si>
  <si>
    <t>Fabricação e Aplicação CBUQ, Cap 50/70,  2,40 t/m³, espessura 0,04m</t>
  </si>
  <si>
    <t>Fornecimento e instalação de placa para passagem sinalizada de pedestres (8 unidades)</t>
  </si>
  <si>
    <t>Transporte CBUQ, DMT 50 Km</t>
  </si>
  <si>
    <t>m³xkm</t>
  </si>
  <si>
    <t>ANEXO II</t>
  </si>
  <si>
    <t>Fornecedor:</t>
  </si>
  <si>
    <t>Endereço:</t>
  </si>
  <si>
    <t>CNPJ:</t>
  </si>
  <si>
    <t>CEP:</t>
  </si>
  <si>
    <t>Município/UF:</t>
  </si>
  <si>
    <t>Email:</t>
  </si>
  <si>
    <t>Telefone:</t>
  </si>
  <si>
    <t>CUSTO TOTAL</t>
  </si>
  <si>
    <t>unid.</t>
  </si>
  <si>
    <t>Subtotal</t>
  </si>
  <si>
    <t>1.2</t>
  </si>
  <si>
    <t>1.6</t>
  </si>
  <si>
    <t>3. SINALIZAÇÃO</t>
  </si>
  <si>
    <t>1. O prazo de validade da presente proposta é de 60 (sessenta) dias.</t>
  </si>
  <si>
    <t>2. Declaro que estamos de acordo com as condições da Tomada de Preço n° 001/2016 e com a Lei nº 8.666/93 e alterações.</t>
  </si>
  <si>
    <t>Local/Data:</t>
  </si>
  <si>
    <t>Apresentamos nossa proposta para o objeto da presente licitação, para a Prefeitura Municipal de Caseiros, no procedimento licitatório modalidade Tomada de Preço n° 001/2016, acatando todas as estipulações consignadas no respectivo edital e seus anexos, a saber:</t>
  </si>
  <si>
    <t>Responsável técnico</t>
  </si>
  <si>
    <t>Representante legal da licitante</t>
  </si>
  <si>
    <t>Valores totais:</t>
  </si>
  <si>
    <t>Material (R$):</t>
  </si>
  <si>
    <t>Mão de obra (R$):</t>
  </si>
  <si>
    <t>Total (R$):</t>
  </si>
  <si>
    <t>Material/Mão de obra (R$)</t>
  </si>
  <si>
    <t>Nome</t>
  </si>
  <si>
    <t>CPF: XXX.XXX.XXX-XX</t>
  </si>
  <si>
    <t>Título prof. - CREA/CAU N°</t>
  </si>
  <si>
    <t>Sinalização horizontal com tinta retrorrefletiva a base de resina acrílica com microesferas de vidro - Faixas de bordos, garagens (amarela)</t>
  </si>
  <si>
    <t>CRONOGRAMA FÍSICO-FINANCEIRO</t>
  </si>
  <si>
    <t>DISCRIMINAÇÃO DOS SERVIÇOS</t>
  </si>
  <si>
    <t>Valor das Obras e Serviços (R$)</t>
  </si>
  <si>
    <t>MESES</t>
  </si>
  <si>
    <t>Mês 1</t>
  </si>
  <si>
    <t>Mês 2</t>
  </si>
  <si>
    <t>%</t>
  </si>
  <si>
    <t>SERVIÇOS PRELIMINARES</t>
  </si>
  <si>
    <t>SINALIZAÇÃO</t>
  </si>
  <si>
    <t>SIMPLES</t>
  </si>
  <si>
    <t>ACUMULADO</t>
  </si>
  <si>
    <r>
      <t xml:space="preserve">EMPREENDIMENTO: </t>
    </r>
    <r>
      <rPr>
        <sz val="10"/>
        <rFont val="Courier New"/>
        <family val="3"/>
      </rPr>
      <t xml:space="preserve">Recapeamento Asfáltico em CBUQ </t>
    </r>
  </si>
  <si>
    <r>
      <rPr>
        <b/>
        <sz val="10"/>
        <rFont val="Courier New"/>
        <family val="3"/>
      </rPr>
      <t>PROPONENTE:</t>
    </r>
    <r>
      <rPr>
        <sz val="10"/>
        <rFont val="Courier New"/>
        <family val="3"/>
      </rPr>
      <t xml:space="preserve"> Município de Caseiros/RS</t>
    </r>
  </si>
  <si>
    <t>PAVIMENTAÇÃO</t>
  </si>
  <si>
    <t>TO-TAL</t>
  </si>
  <si>
    <t>Mão de Obra (R$)</t>
  </si>
  <si>
    <t>Total (R$)</t>
  </si>
  <si>
    <t>Peso(%)</t>
  </si>
  <si>
    <r>
      <t xml:space="preserve">ÁREA TOTAL: </t>
    </r>
    <r>
      <rPr>
        <sz val="10"/>
        <rFont val="Courier New"/>
        <family val="3"/>
      </rPr>
      <t>5.971,49 m²</t>
    </r>
  </si>
  <si>
    <t>Teste</t>
  </si>
  <si>
    <t>Aquisição e substituição de meio fio de concreto 1,00x0,30x0,15 (canteiros)</t>
  </si>
  <si>
    <t>Fornecimento e instalação de placas de nomes das ruas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</si>
  <si>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</si>
  <si>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</si>
  <si>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</si>
  <si>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</si>
  <si>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</si>
  <si>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</si>
  <si>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</si>
  <si>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</si>
  <si>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</si>
  <si>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INSTRUÇÕES DE PREENCHIMENTO</t>
  </si>
  <si>
    <t>DICAS IMPORTANTES:</t>
  </si>
  <si>
    <t>1. Ao abrir o arquivo, as MACROS devem ser habilitadas.</t>
  </si>
  <si>
    <t>Identificação das Abas:</t>
  </si>
  <si>
    <t>O arquivo é composta pelas abas (planilhas):</t>
  </si>
  <si>
    <r>
      <t xml:space="preserve">2. Ao copiar dados de outras planilhas/arquivos, utilizar sempre a opção </t>
    </r>
    <r>
      <rPr>
        <b/>
        <u val="single"/>
        <sz val="10"/>
        <rFont val="Courier New"/>
        <family val="3"/>
      </rPr>
      <t>Ctrl E</t>
    </r>
    <r>
      <rPr>
        <sz val="10"/>
        <rFont val="Courier New"/>
        <family val="3"/>
      </rPr>
      <t xml:space="preserve"> (Colar especial - Valores), de forma a preservar a formatação deste modelo. Como não é possível desfazer esse comando, salvar antes a Planilha.</t>
    </r>
  </si>
  <si>
    <t xml:space="preserve">      ANEXO_II</t>
  </si>
  <si>
    <t xml:space="preserve">      CRONOGRAMA</t>
  </si>
  <si>
    <t>Cores das células:</t>
  </si>
  <si>
    <t xml:space="preserve">             As células na cor VERDE devem ser preenchidas de preenchimento.</t>
  </si>
  <si>
    <t xml:space="preserve">             As células na cor BRANCA não precisam ser preenchidas.</t>
  </si>
  <si>
    <t>3. Utilizar 2 casas decimais, caso contrário será arredondado automaticamente.</t>
  </si>
  <si>
    <t>Após conferida e assinada, essas planilhas devem ser utilizadas na licitação, conforme edital.</t>
  </si>
  <si>
    <t>Dúvidas: Setor de Engenharia da Prefeitura Municipal de Caseiros</t>
  </si>
  <si>
    <t>Fone: (54) 3353-1166 e-mail: engenharia@pmcaseiros.com.br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</si>
</sst>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"/>
    <numFmt numFmtId="182" formatCode="_(* #,##0.0000_);_(* \(#,##0.0000\);_(* &quot;-&quot;??_);_(@_)"/>
    <numFmt numFmtId="183" formatCode="_(* #,##0.0000_);_(* \(#,##0.0000\);_(* &quot;-&quot;????_);_(@_)"/>
    <numFmt numFmtId="184" formatCode="_(* #,##0.00000_);_(* \(#,##0.00000\);_(* &quot;-&quot;??_);_(@_)"/>
    <numFmt numFmtId="185" formatCode="_(* #.##0.00_);_(* \(#.##0.00\);_(* &quot;-&quot;??_);_(@_)"/>
    <numFmt numFmtId="186" formatCode="0.0%"/>
    <numFmt numFmtId="187" formatCode="[$-416]dddd\,\ d&quot; de &quot;mmmm&quot; de &quot;yyyy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00000000000000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14"/>
      <name val="Courier New"/>
      <family val="3"/>
    </font>
    <font>
      <sz val="14"/>
      <name val="Arial"/>
      <family val="2"/>
    </font>
    <font>
      <b/>
      <sz val="11"/>
      <name val="Courier New"/>
      <family val="3"/>
    </font>
    <font>
      <b/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ourier New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171" fontId="4" fillId="0" borderId="0" xfId="65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3" fillId="0" borderId="10" xfId="6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0" fontId="3" fillId="0" borderId="0" xfId="4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1" fontId="3" fillId="0" borderId="0" xfId="65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1" fontId="4" fillId="0" borderId="0" xfId="65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65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6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4" borderId="11" xfId="47" applyNumberFormat="1" applyFont="1" applyFill="1" applyBorder="1" applyAlignment="1" applyProtection="1">
      <alignment horizontal="center" vertical="center"/>
      <protection locked="0"/>
    </xf>
    <xf numFmtId="4" fontId="3" fillId="4" borderId="10" xfId="47" applyNumberFormat="1" applyFont="1" applyFill="1" applyBorder="1" applyAlignment="1" applyProtection="1">
      <alignment horizontal="center" vertical="center"/>
      <protection locked="0"/>
    </xf>
    <xf numFmtId="4" fontId="3" fillId="4" borderId="11" xfId="52" applyNumberFormat="1" applyFont="1" applyFill="1" applyBorder="1" applyAlignment="1" applyProtection="1">
      <alignment horizontal="center" vertical="center"/>
      <protection locked="0"/>
    </xf>
    <xf numFmtId="4" fontId="3" fillId="4" borderId="10" xfId="5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10" fontId="3" fillId="0" borderId="13" xfId="52" applyNumberFormat="1" applyFont="1" applyBorder="1" applyAlignment="1" applyProtection="1">
      <alignment horizontal="center" vertical="center"/>
      <protection/>
    </xf>
    <xf numFmtId="4" fontId="46" fillId="0" borderId="14" xfId="0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Border="1" applyAlignment="1" applyProtection="1">
      <alignment horizontal="center" vertical="center"/>
      <protection/>
    </xf>
    <xf numFmtId="10" fontId="3" fillId="0" borderId="15" xfId="51" applyNumberFormat="1" applyFont="1" applyBorder="1" applyAlignment="1" applyProtection="1">
      <alignment horizontal="center" vertical="center"/>
      <protection/>
    </xf>
    <xf numFmtId="171" fontId="8" fillId="0" borderId="0" xfId="56" applyFont="1" applyBorder="1" applyAlignment="1" applyProtection="1">
      <alignment horizontal="center" vertical="center"/>
      <protection/>
    </xf>
    <xf numFmtId="171" fontId="0" fillId="0" borderId="0" xfId="56" applyFont="1" applyBorder="1" applyAlignment="1" applyProtection="1">
      <alignment horizontal="center" vertical="center"/>
      <protection/>
    </xf>
    <xf numFmtId="43" fontId="0" fillId="0" borderId="0" xfId="0" applyNumberForma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171" fontId="3" fillId="0" borderId="13" xfId="56" applyFont="1" applyBorder="1" applyAlignment="1" applyProtection="1">
      <alignment horizontal="center" vertical="center"/>
      <protection/>
    </xf>
    <xf numFmtId="171" fontId="3" fillId="0" borderId="14" xfId="56" applyFont="1" applyBorder="1" applyAlignment="1" applyProtection="1">
      <alignment horizontal="center" vertical="center"/>
      <protection/>
    </xf>
    <xf numFmtId="4" fontId="3" fillId="0" borderId="11" xfId="52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9" fontId="4" fillId="0" borderId="17" xfId="52" applyFont="1" applyBorder="1" applyAlignment="1" applyProtection="1">
      <alignment horizontal="center" vertical="center"/>
      <protection/>
    </xf>
    <xf numFmtId="4" fontId="4" fillId="0" borderId="16" xfId="56" applyNumberFormat="1" applyFont="1" applyBorder="1" applyAlignment="1" applyProtection="1">
      <alignment horizontal="center" vertical="center"/>
      <protection/>
    </xf>
    <xf numFmtId="4" fontId="4" fillId="0" borderId="18" xfId="52" applyNumberFormat="1" applyFont="1" applyBorder="1" applyAlignment="1" applyProtection="1">
      <alignment horizontal="center" vertical="center"/>
      <protection/>
    </xf>
    <xf numFmtId="4" fontId="4" fillId="0" borderId="19" xfId="52" applyNumberFormat="1" applyFont="1" applyBorder="1" applyAlignment="1" applyProtection="1">
      <alignment horizontal="center" vertical="center"/>
      <protection/>
    </xf>
    <xf numFmtId="10" fontId="4" fillId="0" borderId="20" xfId="51" applyNumberFormat="1" applyFont="1" applyBorder="1" applyAlignment="1" applyProtection="1">
      <alignment horizontal="center" vertical="center"/>
      <protection/>
    </xf>
    <xf numFmtId="171" fontId="3" fillId="0" borderId="0" xfId="56" applyFont="1" applyBorder="1" applyAlignment="1" applyProtection="1">
      <alignment/>
      <protection/>
    </xf>
    <xf numFmtId="171" fontId="3" fillId="0" borderId="0" xfId="56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43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71" fontId="4" fillId="0" borderId="0" xfId="65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1" fontId="4" fillId="0" borderId="0" xfId="65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0" fontId="3" fillId="0" borderId="21" xfId="52" applyNumberFormat="1" applyFont="1" applyBorder="1" applyAlignment="1" applyProtection="1">
      <alignment horizontal="center" vertical="center"/>
      <protection/>
    </xf>
    <xf numFmtId="4" fontId="46" fillId="0" borderId="22" xfId="0" applyNumberFormat="1" applyFont="1" applyFill="1" applyBorder="1" applyAlignment="1" applyProtection="1">
      <alignment horizontal="center" wrapText="1"/>
      <protection/>
    </xf>
    <xf numFmtId="4" fontId="3" fillId="4" borderId="23" xfId="47" applyNumberFormat="1" applyFont="1" applyFill="1" applyBorder="1" applyAlignment="1" applyProtection="1">
      <alignment horizontal="center" vertical="center"/>
      <protection locked="0"/>
    </xf>
    <xf numFmtId="4" fontId="3" fillId="4" borderId="24" xfId="47" applyNumberFormat="1" applyFont="1" applyFill="1" applyBorder="1" applyAlignment="1" applyProtection="1">
      <alignment horizontal="center" vertical="center"/>
      <protection locked="0"/>
    </xf>
    <xf numFmtId="4" fontId="3" fillId="0" borderId="24" xfId="52" applyNumberFormat="1" applyFont="1" applyBorder="1" applyAlignment="1" applyProtection="1">
      <alignment horizontal="center" vertical="center"/>
      <protection/>
    </xf>
    <xf numFmtId="10" fontId="3" fillId="0" borderId="25" xfId="51" applyNumberFormat="1" applyFont="1" applyBorder="1" applyAlignment="1" applyProtection="1">
      <alignment horizontal="center" vertical="center"/>
      <protection/>
    </xf>
    <xf numFmtId="4" fontId="3" fillId="4" borderId="23" xfId="52" applyNumberFormat="1" applyFont="1" applyFill="1" applyBorder="1" applyAlignment="1" applyProtection="1">
      <alignment horizontal="center" vertical="center"/>
      <protection locked="0"/>
    </xf>
    <xf numFmtId="4" fontId="3" fillId="4" borderId="24" xfId="52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9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vertical="center" wrapText="1"/>
    </xf>
    <xf numFmtId="0" fontId="3" fillId="35" borderId="32" xfId="0" applyFont="1" applyFill="1" applyBorder="1" applyAlignment="1">
      <alignment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0" fontId="3" fillId="0" borderId="0" xfId="47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1" fontId="3" fillId="4" borderId="33" xfId="65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Separador de milhares 2" xfId="55"/>
    <cellStyle name="Separador de milhares_OrCroCasas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ont>
        <color rgb="FF00660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28575</xdr:rowOff>
    </xdr:from>
    <xdr:to>
      <xdr:col>0</xdr:col>
      <xdr:colOff>390525</xdr:colOff>
      <xdr:row>13</xdr:row>
      <xdr:rowOff>152400</xdr:rowOff>
    </xdr:to>
    <xdr:sp>
      <xdr:nvSpPr>
        <xdr:cNvPr id="1" name="Retângulo 2"/>
        <xdr:cNvSpPr>
          <a:spLocks/>
        </xdr:cNvSpPr>
      </xdr:nvSpPr>
      <xdr:spPr>
        <a:xfrm>
          <a:off x="28575" y="3067050"/>
          <a:ext cx="361950" cy="123825"/>
        </a:xfrm>
        <a:prstGeom prst="rect">
          <a:avLst/>
        </a:prstGeom>
        <a:solidFill>
          <a:srgbClr val="D7E4BD"/>
        </a:solidFill>
        <a:ln w="25400" cmpd="sng">
          <a:solidFill>
            <a:srgbClr val="D7E4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390525</xdr:colOff>
      <xdr:row>15</xdr:row>
      <xdr:rowOff>152400</xdr:rowOff>
    </xdr:to>
    <xdr:sp>
      <xdr:nvSpPr>
        <xdr:cNvPr id="2" name="Retângulo 5"/>
        <xdr:cNvSpPr>
          <a:spLocks/>
        </xdr:cNvSpPr>
      </xdr:nvSpPr>
      <xdr:spPr>
        <a:xfrm>
          <a:off x="28575" y="3562350"/>
          <a:ext cx="361950" cy="1428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1.00390625" style="28" customWidth="1"/>
  </cols>
  <sheetData>
    <row r="1" ht="14.25" customHeight="1" thickBot="1"/>
    <row r="2" ht="16.5" thickBot="1">
      <c r="A2" s="107" t="s">
        <v>106</v>
      </c>
    </row>
    <row r="3" spans="1:19" ht="19.5">
      <c r="A3" s="110" t="s">
        <v>107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ht="13.5">
      <c r="A4" s="109" t="s">
        <v>108</v>
      </c>
    </row>
    <row r="5" ht="54">
      <c r="A5" s="109" t="s">
        <v>111</v>
      </c>
    </row>
    <row r="6" ht="27">
      <c r="A6" s="109" t="s">
        <v>117</v>
      </c>
    </row>
    <row r="7" ht="13.5">
      <c r="A7" s="109"/>
    </row>
    <row r="8" ht="13.5">
      <c r="A8" s="108" t="s">
        <v>109</v>
      </c>
    </row>
    <row r="9" ht="13.5">
      <c r="A9" s="109" t="s">
        <v>110</v>
      </c>
    </row>
    <row r="10" ht="13.5">
      <c r="A10" s="109" t="s">
        <v>112</v>
      </c>
    </row>
    <row r="11" ht="13.5">
      <c r="A11" s="109" t="s">
        <v>113</v>
      </c>
    </row>
    <row r="12" ht="13.5">
      <c r="A12" s="109"/>
    </row>
    <row r="13" ht="13.5">
      <c r="A13" s="108" t="s">
        <v>114</v>
      </c>
    </row>
    <row r="14" ht="27">
      <c r="A14" s="109" t="s">
        <v>115</v>
      </c>
    </row>
    <row r="15" ht="13.5">
      <c r="A15" s="109"/>
    </row>
    <row r="16" ht="13.5">
      <c r="A16" s="109" t="s">
        <v>116</v>
      </c>
    </row>
    <row r="17" ht="13.5">
      <c r="A17" s="109"/>
    </row>
    <row r="18" ht="27">
      <c r="A18" s="109" t="s">
        <v>118</v>
      </c>
    </row>
    <row r="19" ht="13.5">
      <c r="A19" s="109"/>
    </row>
    <row r="20" ht="13.5">
      <c r="A20" s="109" t="s">
        <v>119</v>
      </c>
    </row>
    <row r="21" ht="14.25" thickBot="1">
      <c r="A21" s="111" t="s">
        <v>120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V70"/>
  <sheetViews>
    <sheetView showGridLines="0" tabSelected="1" view="pageBreakPreview" zoomScaleNormal="80" zoomScaleSheetLayoutView="100" zoomScalePageLayoutView="70" workbookViewId="0" topLeftCell="A1">
      <selection activeCell="G17" sqref="G17"/>
    </sheetView>
  </sheetViews>
  <sheetFormatPr defaultColWidth="9.140625" defaultRowHeight="12.75"/>
  <cols>
    <col min="1" max="1" width="12.140625" style="1" customWidth="1"/>
    <col min="2" max="2" width="6.7109375" style="2" bestFit="1" customWidth="1"/>
    <col min="3" max="3" width="23.421875" style="1" customWidth="1"/>
    <col min="4" max="4" width="32.421875" style="1" customWidth="1"/>
    <col min="5" max="5" width="6.7109375" style="1" customWidth="1"/>
    <col min="6" max="8" width="11.7109375" style="1" customWidth="1"/>
    <col min="9" max="10" width="10.7109375" style="1" hidden="1" customWidth="1"/>
    <col min="11" max="14" width="15.7109375" style="1" customWidth="1"/>
    <col min="15" max="15" width="0" style="1" hidden="1" customWidth="1"/>
    <col min="16" max="16" width="14.8515625" style="1" bestFit="1" customWidth="1"/>
    <col min="17" max="17" width="9.140625" style="1" customWidth="1"/>
    <col min="18" max="18" width="12.421875" style="1" bestFit="1" customWidth="1"/>
    <col min="19" max="16384" width="9.140625" style="1" customWidth="1"/>
  </cols>
  <sheetData>
    <row r="1" spans="2:14" ht="19.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4" ht="13.5">
      <c r="B2" s="115" t="s">
        <v>46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13.5" customHeight="1">
      <c r="B3" s="133" t="s">
        <v>63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2:14" ht="13.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ht="13.5"/>
    <row r="6" spans="2:14" ht="13.5">
      <c r="B6" s="119" t="s">
        <v>47</v>
      </c>
      <c r="C6" s="119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>
      <c r="B7" s="119" t="s">
        <v>48</v>
      </c>
      <c r="C7" s="119"/>
      <c r="D7" s="112"/>
      <c r="E7" s="112"/>
      <c r="F7" s="112"/>
      <c r="G7" s="112"/>
      <c r="H7" s="112"/>
      <c r="I7" s="39"/>
      <c r="J7" s="39"/>
      <c r="K7" s="22" t="s">
        <v>51</v>
      </c>
      <c r="L7" s="112"/>
      <c r="M7" s="112"/>
      <c r="N7" s="112"/>
    </row>
    <row r="8" spans="2:14" ht="13.5">
      <c r="B8" s="119" t="s">
        <v>49</v>
      </c>
      <c r="C8" s="119"/>
      <c r="D8" s="137"/>
      <c r="E8" s="137"/>
      <c r="F8" s="137"/>
      <c r="G8" s="137"/>
      <c r="H8" s="137"/>
      <c r="I8" s="39"/>
      <c r="J8" s="39"/>
      <c r="K8" s="22" t="s">
        <v>50</v>
      </c>
      <c r="L8" s="112"/>
      <c r="M8" s="112"/>
      <c r="N8" s="112"/>
    </row>
    <row r="9" spans="2:14" ht="13.5">
      <c r="B9" s="119" t="s">
        <v>52</v>
      </c>
      <c r="C9" s="119"/>
      <c r="D9" s="112"/>
      <c r="E9" s="112"/>
      <c r="F9" s="112"/>
      <c r="G9" s="112"/>
      <c r="H9" s="112"/>
      <c r="I9" s="39"/>
      <c r="J9" s="39"/>
      <c r="K9" s="22" t="s">
        <v>53</v>
      </c>
      <c r="L9" s="112"/>
      <c r="M9" s="112"/>
      <c r="N9" s="112"/>
    </row>
    <row r="10" ht="9.75" customHeight="1"/>
    <row r="11" spans="2:16" ht="13.5">
      <c r="B11" s="116" t="s">
        <v>0</v>
      </c>
      <c r="C11" s="116" t="s">
        <v>3</v>
      </c>
      <c r="D11" s="116"/>
      <c r="E11" s="116" t="s">
        <v>1</v>
      </c>
      <c r="F11" s="116" t="s">
        <v>2</v>
      </c>
      <c r="G11" s="116" t="s">
        <v>14</v>
      </c>
      <c r="H11" s="116"/>
      <c r="I11" s="116"/>
      <c r="J11" s="116"/>
      <c r="K11" s="116"/>
      <c r="L11" s="116" t="s">
        <v>54</v>
      </c>
      <c r="M11" s="116"/>
      <c r="N11" s="116"/>
      <c r="O11" s="6"/>
      <c r="P11" s="7"/>
    </row>
    <row r="12" spans="2:14" s="4" customFormat="1" ht="27">
      <c r="B12" s="116"/>
      <c r="C12" s="116"/>
      <c r="D12" s="116"/>
      <c r="E12" s="116"/>
      <c r="F12" s="116"/>
      <c r="G12" s="16" t="s">
        <v>5</v>
      </c>
      <c r="H12" s="16" t="s">
        <v>6</v>
      </c>
      <c r="I12" s="16"/>
      <c r="J12" s="16"/>
      <c r="K12" s="16" t="s">
        <v>70</v>
      </c>
      <c r="L12" s="18" t="s">
        <v>5</v>
      </c>
      <c r="M12" s="16" t="s">
        <v>6</v>
      </c>
      <c r="N12" s="16" t="s">
        <v>70</v>
      </c>
    </row>
    <row r="13" spans="2:14" ht="15" customHeight="1">
      <c r="B13" s="17"/>
      <c r="C13" s="121" t="s">
        <v>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2:14" ht="13.5" customHeight="1">
      <c r="B14" s="8" t="s">
        <v>11</v>
      </c>
      <c r="C14" s="118" t="s">
        <v>23</v>
      </c>
      <c r="D14" s="118"/>
      <c r="E14" s="9" t="s">
        <v>7</v>
      </c>
      <c r="F14" s="19">
        <v>5971.49</v>
      </c>
      <c r="G14" s="40"/>
      <c r="H14" s="40"/>
      <c r="I14" s="41">
        <f>ROUND(G14,2)</f>
        <v>0</v>
      </c>
      <c r="J14" s="41">
        <f>ROUND(H14,2)</f>
        <v>0</v>
      </c>
      <c r="K14" s="33">
        <f>I14+J14</f>
        <v>0</v>
      </c>
      <c r="L14" s="33">
        <f>F14*I14</f>
        <v>0</v>
      </c>
      <c r="M14" s="33">
        <f>J14*F14</f>
        <v>0</v>
      </c>
      <c r="N14" s="34">
        <f>ROUND(K14*F14,2)</f>
        <v>0</v>
      </c>
    </row>
    <row r="15" spans="1:14" ht="27.75" customHeight="1">
      <c r="A15" s="10"/>
      <c r="B15" s="8" t="s">
        <v>57</v>
      </c>
      <c r="C15" s="120" t="s">
        <v>95</v>
      </c>
      <c r="D15" s="120"/>
      <c r="E15" s="9" t="s">
        <v>4</v>
      </c>
      <c r="F15" s="19">
        <v>392.53</v>
      </c>
      <c r="G15" s="40"/>
      <c r="H15" s="40"/>
      <c r="I15" s="41">
        <f aca="true" t="shared" si="0" ref="I15:I20">ROUND(G15,2)</f>
        <v>0</v>
      </c>
      <c r="J15" s="41">
        <f aca="true" t="shared" si="1" ref="J15:J20">ROUND(H15,2)</f>
        <v>0</v>
      </c>
      <c r="K15" s="33">
        <f aca="true" t="shared" si="2" ref="K15:K20">I15+J15</f>
        <v>0</v>
      </c>
      <c r="L15" s="33">
        <f aca="true" t="shared" si="3" ref="L15:L20">F15*I15</f>
        <v>0</v>
      </c>
      <c r="M15" s="33">
        <f aca="true" t="shared" si="4" ref="M15:M20">J15*F15</f>
        <v>0</v>
      </c>
      <c r="N15" s="34">
        <f aca="true" t="shared" si="5" ref="N15:N20">ROUND(K15*F15,2)</f>
        <v>0</v>
      </c>
    </row>
    <row r="16" spans="2:14" ht="27.75" customHeight="1">
      <c r="B16" s="8" t="s">
        <v>12</v>
      </c>
      <c r="C16" s="120" t="s">
        <v>26</v>
      </c>
      <c r="D16" s="120"/>
      <c r="E16" s="9" t="s">
        <v>8</v>
      </c>
      <c r="F16" s="19">
        <v>0.5</v>
      </c>
      <c r="G16" s="40"/>
      <c r="H16" s="40"/>
      <c r="I16" s="41">
        <f t="shared" si="0"/>
        <v>0</v>
      </c>
      <c r="J16" s="41">
        <f t="shared" si="1"/>
        <v>0</v>
      </c>
      <c r="K16" s="33">
        <f t="shared" si="2"/>
        <v>0</v>
      </c>
      <c r="L16" s="33">
        <f t="shared" si="3"/>
        <v>0</v>
      </c>
      <c r="M16" s="33">
        <f t="shared" si="4"/>
        <v>0</v>
      </c>
      <c r="N16" s="34">
        <f t="shared" si="5"/>
        <v>0</v>
      </c>
    </row>
    <row r="17" spans="2:14" ht="27.75" customHeight="1">
      <c r="B17" s="8" t="s">
        <v>29</v>
      </c>
      <c r="C17" s="120" t="s">
        <v>16</v>
      </c>
      <c r="D17" s="120"/>
      <c r="E17" s="11" t="s">
        <v>7</v>
      </c>
      <c r="F17" s="19">
        <v>27.9</v>
      </c>
      <c r="G17" s="40"/>
      <c r="H17" s="40"/>
      <c r="I17" s="41">
        <f t="shared" si="0"/>
        <v>0</v>
      </c>
      <c r="J17" s="41">
        <f t="shared" si="1"/>
        <v>0</v>
      </c>
      <c r="K17" s="33">
        <f t="shared" si="2"/>
        <v>0</v>
      </c>
      <c r="L17" s="33">
        <f t="shared" si="3"/>
        <v>0</v>
      </c>
      <c r="M17" s="33">
        <f t="shared" si="4"/>
        <v>0</v>
      </c>
      <c r="N17" s="34">
        <f t="shared" si="5"/>
        <v>0</v>
      </c>
    </row>
    <row r="18" spans="2:14" ht="27.75" customHeight="1">
      <c r="B18" s="8" t="s">
        <v>13</v>
      </c>
      <c r="C18" s="120" t="s">
        <v>24</v>
      </c>
      <c r="D18" s="120"/>
      <c r="E18" s="9" t="s">
        <v>8</v>
      </c>
      <c r="F18" s="19">
        <v>1.4</v>
      </c>
      <c r="G18" s="40"/>
      <c r="H18" s="40"/>
      <c r="I18" s="41">
        <f t="shared" si="0"/>
        <v>0</v>
      </c>
      <c r="J18" s="41">
        <f t="shared" si="1"/>
        <v>0</v>
      </c>
      <c r="K18" s="33">
        <f t="shared" si="2"/>
        <v>0</v>
      </c>
      <c r="L18" s="33">
        <f t="shared" si="3"/>
        <v>0</v>
      </c>
      <c r="M18" s="33">
        <f t="shared" si="4"/>
        <v>0</v>
      </c>
      <c r="N18" s="34">
        <f t="shared" si="5"/>
        <v>0</v>
      </c>
    </row>
    <row r="19" spans="2:14" ht="27.75" customHeight="1">
      <c r="B19" s="8" t="s">
        <v>58</v>
      </c>
      <c r="C19" s="120" t="s">
        <v>25</v>
      </c>
      <c r="D19" s="120"/>
      <c r="E19" s="9" t="s">
        <v>55</v>
      </c>
      <c r="F19" s="19">
        <v>5</v>
      </c>
      <c r="G19" s="40"/>
      <c r="H19" s="40"/>
      <c r="I19" s="41">
        <f t="shared" si="0"/>
        <v>0</v>
      </c>
      <c r="J19" s="41">
        <f t="shared" si="1"/>
        <v>0</v>
      </c>
      <c r="K19" s="33">
        <f t="shared" si="2"/>
        <v>0</v>
      </c>
      <c r="L19" s="33">
        <f t="shared" si="3"/>
        <v>0</v>
      </c>
      <c r="M19" s="33">
        <f t="shared" si="4"/>
        <v>0</v>
      </c>
      <c r="N19" s="34">
        <f t="shared" si="5"/>
        <v>0</v>
      </c>
    </row>
    <row r="20" spans="2:14" ht="27.75" customHeight="1">
      <c r="B20" s="8" t="s">
        <v>15</v>
      </c>
      <c r="C20" s="120" t="s">
        <v>28</v>
      </c>
      <c r="D20" s="120"/>
      <c r="E20" s="9" t="s">
        <v>7</v>
      </c>
      <c r="F20" s="19">
        <v>2.5</v>
      </c>
      <c r="G20" s="40"/>
      <c r="H20" s="40"/>
      <c r="I20" s="41">
        <f t="shared" si="0"/>
        <v>0</v>
      </c>
      <c r="J20" s="41">
        <f t="shared" si="1"/>
        <v>0</v>
      </c>
      <c r="K20" s="33">
        <f t="shared" si="2"/>
        <v>0</v>
      </c>
      <c r="L20" s="33">
        <f t="shared" si="3"/>
        <v>0</v>
      </c>
      <c r="M20" s="33">
        <f t="shared" si="4"/>
        <v>0</v>
      </c>
      <c r="N20" s="34">
        <f t="shared" si="5"/>
        <v>0</v>
      </c>
    </row>
    <row r="21" spans="2:14" ht="13.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35">
        <f>SUM(L14:L20)</f>
        <v>0</v>
      </c>
      <c r="M21" s="35">
        <f>SUM(M14:M20)</f>
        <v>0</v>
      </c>
      <c r="N21" s="36">
        <f>SUM(N14:N20)</f>
        <v>0</v>
      </c>
    </row>
    <row r="22" spans="2:14" ht="15" customHeight="1">
      <c r="B22" s="17"/>
      <c r="C22" s="121" t="s">
        <v>30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2:14" s="4" customFormat="1" ht="13.5" customHeight="1">
      <c r="B23" s="8" t="s">
        <v>10</v>
      </c>
      <c r="C23" s="123" t="s">
        <v>31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2:14" ht="13.5" customHeight="1">
      <c r="B24" s="8" t="s">
        <v>32</v>
      </c>
      <c r="C24" s="118" t="s">
        <v>37</v>
      </c>
      <c r="D24" s="118"/>
      <c r="E24" s="9" t="s">
        <v>7</v>
      </c>
      <c r="F24" s="19">
        <v>5971.49</v>
      </c>
      <c r="G24" s="40"/>
      <c r="H24" s="40"/>
      <c r="I24" s="41">
        <f aca="true" t="shared" si="6" ref="I24:J26">ROUND(G24,2)</f>
        <v>0</v>
      </c>
      <c r="J24" s="41">
        <f t="shared" si="6"/>
        <v>0</v>
      </c>
      <c r="K24" s="33">
        <f>I24+J24</f>
        <v>0</v>
      </c>
      <c r="L24" s="33">
        <f>ROUND(F24*I24,2)</f>
        <v>0</v>
      </c>
      <c r="M24" s="33">
        <f>ROUND(J24*F24,2)</f>
        <v>0</v>
      </c>
      <c r="N24" s="34">
        <f>SUM(L24,M24)</f>
        <v>0</v>
      </c>
    </row>
    <row r="25" spans="1:14" ht="27.75" customHeight="1">
      <c r="A25" s="10"/>
      <c r="B25" s="8" t="s">
        <v>33</v>
      </c>
      <c r="C25" s="120" t="s">
        <v>39</v>
      </c>
      <c r="D25" s="120"/>
      <c r="E25" s="9" t="s">
        <v>40</v>
      </c>
      <c r="F25" s="19">
        <v>429.95</v>
      </c>
      <c r="G25" s="40"/>
      <c r="H25" s="40"/>
      <c r="I25" s="41">
        <f t="shared" si="6"/>
        <v>0</v>
      </c>
      <c r="J25" s="41">
        <f t="shared" si="6"/>
        <v>0</v>
      </c>
      <c r="K25" s="33">
        <f>I25+J25</f>
        <v>0</v>
      </c>
      <c r="L25" s="33">
        <f>ROUND(F25*I25,2)</f>
        <v>0</v>
      </c>
      <c r="M25" s="33">
        <f>ROUND(J25*F25,2)</f>
        <v>0</v>
      </c>
      <c r="N25" s="34">
        <f>SUM(L25,M25)</f>
        <v>0</v>
      </c>
    </row>
    <row r="26" spans="2:14" ht="13.5" customHeight="1">
      <c r="B26" s="8" t="s">
        <v>38</v>
      </c>
      <c r="C26" s="118" t="s">
        <v>44</v>
      </c>
      <c r="D26" s="118"/>
      <c r="E26" s="9" t="s">
        <v>45</v>
      </c>
      <c r="F26" s="19">
        <v>8957.24</v>
      </c>
      <c r="G26" s="40"/>
      <c r="H26" s="40"/>
      <c r="I26" s="41">
        <f t="shared" si="6"/>
        <v>0</v>
      </c>
      <c r="J26" s="41">
        <f t="shared" si="6"/>
        <v>0</v>
      </c>
      <c r="K26" s="33">
        <f>I26+J26</f>
        <v>0</v>
      </c>
      <c r="L26" s="33">
        <f>ROUND(F26*I26,2)</f>
        <v>0</v>
      </c>
      <c r="M26" s="33">
        <f>ROUND(J26*F26,2)</f>
        <v>0</v>
      </c>
      <c r="N26" s="34">
        <f>SUM(L26,M26)</f>
        <v>0</v>
      </c>
    </row>
    <row r="27" spans="2:14" s="4" customFormat="1" ht="13.5" customHeight="1">
      <c r="B27" s="8" t="s">
        <v>17</v>
      </c>
      <c r="C27" s="123" t="s">
        <v>34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2:14" ht="13.5" customHeight="1">
      <c r="B28" s="8" t="s">
        <v>35</v>
      </c>
      <c r="C28" s="118" t="s">
        <v>37</v>
      </c>
      <c r="D28" s="118"/>
      <c r="E28" s="9" t="s">
        <v>7</v>
      </c>
      <c r="F28" s="19">
        <v>5971.49</v>
      </c>
      <c r="G28" s="40"/>
      <c r="H28" s="40"/>
      <c r="I28" s="41">
        <f aca="true" t="shared" si="7" ref="I28:J30">ROUND(G28,2)</f>
        <v>0</v>
      </c>
      <c r="J28" s="41">
        <f t="shared" si="7"/>
        <v>0</v>
      </c>
      <c r="K28" s="33">
        <f>I28+J28</f>
        <v>0</v>
      </c>
      <c r="L28" s="33">
        <f>ROUND(F28*I28,2)</f>
        <v>0</v>
      </c>
      <c r="M28" s="33">
        <f>ROUND(J28*F28,2)</f>
        <v>0</v>
      </c>
      <c r="N28" s="34">
        <f>SUM(L28,M28)</f>
        <v>0</v>
      </c>
    </row>
    <row r="29" spans="1:14" ht="27.75" customHeight="1">
      <c r="A29" s="10"/>
      <c r="B29" s="8" t="s">
        <v>36</v>
      </c>
      <c r="C29" s="120" t="s">
        <v>42</v>
      </c>
      <c r="D29" s="120"/>
      <c r="E29" s="9" t="s">
        <v>40</v>
      </c>
      <c r="F29" s="19">
        <v>573.26</v>
      </c>
      <c r="G29" s="40"/>
      <c r="H29" s="40"/>
      <c r="I29" s="41">
        <f t="shared" si="7"/>
        <v>0</v>
      </c>
      <c r="J29" s="41">
        <f t="shared" si="7"/>
        <v>0</v>
      </c>
      <c r="K29" s="33">
        <f>I29+J29</f>
        <v>0</v>
      </c>
      <c r="L29" s="33">
        <f>ROUND(F29*I29,2)</f>
        <v>0</v>
      </c>
      <c r="M29" s="33">
        <f>ROUND(J29*F29,2)</f>
        <v>0</v>
      </c>
      <c r="N29" s="34">
        <f>SUM(L29,M29)</f>
        <v>0</v>
      </c>
    </row>
    <row r="30" spans="2:14" ht="13.5" customHeight="1">
      <c r="B30" s="8" t="s">
        <v>41</v>
      </c>
      <c r="C30" s="118" t="s">
        <v>44</v>
      </c>
      <c r="D30" s="118"/>
      <c r="E30" s="9" t="s">
        <v>45</v>
      </c>
      <c r="F30" s="19">
        <v>11942.979999999998</v>
      </c>
      <c r="G30" s="40"/>
      <c r="H30" s="40"/>
      <c r="I30" s="41">
        <f t="shared" si="7"/>
        <v>0</v>
      </c>
      <c r="J30" s="41">
        <f t="shared" si="7"/>
        <v>0</v>
      </c>
      <c r="K30" s="33">
        <f>I30+J30</f>
        <v>0</v>
      </c>
      <c r="L30" s="33">
        <f>ROUND(F30*I30,2)</f>
        <v>0</v>
      </c>
      <c r="M30" s="33">
        <f>ROUND(J30*F30,2)</f>
        <v>0</v>
      </c>
      <c r="N30" s="34">
        <f>SUM(L30,M30)</f>
        <v>0</v>
      </c>
    </row>
    <row r="31" spans="2:14" ht="13.5" customHeight="1">
      <c r="B31" s="117" t="s">
        <v>56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35">
        <f>SUM(L24:L30)</f>
        <v>0</v>
      </c>
      <c r="M31" s="35">
        <f>SUM(M24:M30)</f>
        <v>0</v>
      </c>
      <c r="N31" s="36">
        <f>L31+M31</f>
        <v>0</v>
      </c>
    </row>
    <row r="32" spans="2:14" ht="15" customHeight="1">
      <c r="B32" s="17"/>
      <c r="C32" s="121" t="s">
        <v>59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42" customHeight="1">
      <c r="A33" s="10"/>
      <c r="B33" s="8" t="s">
        <v>97</v>
      </c>
      <c r="C33" s="120" t="s">
        <v>18</v>
      </c>
      <c r="D33" s="120"/>
      <c r="E33" s="9" t="s">
        <v>7</v>
      </c>
      <c r="F33" s="19">
        <v>179.2</v>
      </c>
      <c r="G33" s="40"/>
      <c r="H33" s="40"/>
      <c r="I33" s="41">
        <f aca="true" t="shared" si="8" ref="I33:I41">ROUND(G33,2)</f>
        <v>0</v>
      </c>
      <c r="J33" s="41">
        <f aca="true" t="shared" si="9" ref="J33:J41">ROUND(H33,2)</f>
        <v>0</v>
      </c>
      <c r="K33" s="33">
        <f aca="true" t="shared" si="10" ref="K33:K41">I33+J33</f>
        <v>0</v>
      </c>
      <c r="L33" s="33">
        <f aca="true" t="shared" si="11" ref="L33:L41">ROUND(F33*I33,2)</f>
        <v>0</v>
      </c>
      <c r="M33" s="33">
        <f aca="true" t="shared" si="12" ref="M33:M41">ROUND(J33*F33,2)</f>
        <v>0</v>
      </c>
      <c r="N33" s="34">
        <f aca="true" t="shared" si="13" ref="N33:N41">SUM(L33,M33)</f>
        <v>0</v>
      </c>
    </row>
    <row r="34" spans="1:14" ht="42" customHeight="1">
      <c r="A34" s="10"/>
      <c r="B34" s="8" t="s">
        <v>98</v>
      </c>
      <c r="C34" s="120" t="s">
        <v>19</v>
      </c>
      <c r="D34" s="120"/>
      <c r="E34" s="9" t="s">
        <v>7</v>
      </c>
      <c r="F34" s="19">
        <v>56.51</v>
      </c>
      <c r="G34" s="40"/>
      <c r="H34" s="40"/>
      <c r="I34" s="41">
        <f t="shared" si="8"/>
        <v>0</v>
      </c>
      <c r="J34" s="41">
        <f t="shared" si="9"/>
        <v>0</v>
      </c>
      <c r="K34" s="33">
        <f t="shared" si="10"/>
        <v>0</v>
      </c>
      <c r="L34" s="33">
        <f t="shared" si="11"/>
        <v>0</v>
      </c>
      <c r="M34" s="33">
        <f t="shared" si="12"/>
        <v>0</v>
      </c>
      <c r="N34" s="34">
        <f t="shared" si="13"/>
        <v>0</v>
      </c>
    </row>
    <row r="35" spans="1:14" ht="42" customHeight="1">
      <c r="A35" s="10"/>
      <c r="B35" s="8" t="s">
        <v>99</v>
      </c>
      <c r="C35" s="120" t="s">
        <v>20</v>
      </c>
      <c r="D35" s="120"/>
      <c r="E35" s="9" t="s">
        <v>7</v>
      </c>
      <c r="F35" s="19">
        <v>11.9</v>
      </c>
      <c r="G35" s="40"/>
      <c r="H35" s="40"/>
      <c r="I35" s="41">
        <f t="shared" si="8"/>
        <v>0</v>
      </c>
      <c r="J35" s="41">
        <f t="shared" si="9"/>
        <v>0</v>
      </c>
      <c r="K35" s="33">
        <f t="shared" si="10"/>
        <v>0</v>
      </c>
      <c r="L35" s="33">
        <f t="shared" si="11"/>
        <v>0</v>
      </c>
      <c r="M35" s="33">
        <f t="shared" si="12"/>
        <v>0</v>
      </c>
      <c r="N35" s="34">
        <f t="shared" si="13"/>
        <v>0</v>
      </c>
    </row>
    <row r="36" spans="1:14" ht="42" customHeight="1">
      <c r="A36" s="10"/>
      <c r="B36" s="8" t="s">
        <v>100</v>
      </c>
      <c r="C36" s="120" t="s">
        <v>74</v>
      </c>
      <c r="D36" s="120"/>
      <c r="E36" s="9" t="s">
        <v>7</v>
      </c>
      <c r="F36" s="19">
        <v>4.8</v>
      </c>
      <c r="G36" s="40"/>
      <c r="H36" s="40"/>
      <c r="I36" s="41">
        <f t="shared" si="8"/>
        <v>0</v>
      </c>
      <c r="J36" s="41">
        <f t="shared" si="9"/>
        <v>0</v>
      </c>
      <c r="K36" s="33">
        <f t="shared" si="10"/>
        <v>0</v>
      </c>
      <c r="L36" s="33">
        <f t="shared" si="11"/>
        <v>0</v>
      </c>
      <c r="M36" s="33">
        <f t="shared" si="12"/>
        <v>0</v>
      </c>
      <c r="N36" s="34">
        <f t="shared" si="13"/>
        <v>0</v>
      </c>
    </row>
    <row r="37" spans="1:14" ht="42" customHeight="1">
      <c r="A37" s="10"/>
      <c r="B37" s="8" t="s">
        <v>101</v>
      </c>
      <c r="C37" s="120" t="s">
        <v>21</v>
      </c>
      <c r="D37" s="120"/>
      <c r="E37" s="9" t="s">
        <v>7</v>
      </c>
      <c r="F37" s="19">
        <v>22.4</v>
      </c>
      <c r="G37" s="40"/>
      <c r="H37" s="40"/>
      <c r="I37" s="41">
        <f t="shared" si="8"/>
        <v>0</v>
      </c>
      <c r="J37" s="41">
        <f t="shared" si="9"/>
        <v>0</v>
      </c>
      <c r="K37" s="33">
        <f t="shared" si="10"/>
        <v>0</v>
      </c>
      <c r="L37" s="33">
        <f t="shared" si="11"/>
        <v>0</v>
      </c>
      <c r="M37" s="33">
        <f t="shared" si="12"/>
        <v>0</v>
      </c>
      <c r="N37" s="34">
        <f t="shared" si="13"/>
        <v>0</v>
      </c>
    </row>
    <row r="38" spans="1:14" ht="27.75" customHeight="1">
      <c r="A38" s="10"/>
      <c r="B38" s="8" t="s">
        <v>102</v>
      </c>
      <c r="C38" s="120" t="s">
        <v>43</v>
      </c>
      <c r="D38" s="120"/>
      <c r="E38" s="9" t="s">
        <v>7</v>
      </c>
      <c r="F38" s="19">
        <v>2</v>
      </c>
      <c r="G38" s="40"/>
      <c r="H38" s="40"/>
      <c r="I38" s="41">
        <f t="shared" si="8"/>
        <v>0</v>
      </c>
      <c r="J38" s="41">
        <f t="shared" si="9"/>
        <v>0</v>
      </c>
      <c r="K38" s="33">
        <f t="shared" si="10"/>
        <v>0</v>
      </c>
      <c r="L38" s="33">
        <f t="shared" si="11"/>
        <v>0</v>
      </c>
      <c r="M38" s="33">
        <f t="shared" si="12"/>
        <v>0</v>
      </c>
      <c r="N38" s="34">
        <f t="shared" si="13"/>
        <v>0</v>
      </c>
    </row>
    <row r="39" spans="1:14" ht="27.75" customHeight="1">
      <c r="A39" s="10"/>
      <c r="B39" s="8" t="s">
        <v>103</v>
      </c>
      <c r="C39" s="120" t="s">
        <v>96</v>
      </c>
      <c r="D39" s="120"/>
      <c r="E39" s="9" t="s">
        <v>55</v>
      </c>
      <c r="F39" s="19">
        <v>14</v>
      </c>
      <c r="G39" s="40"/>
      <c r="H39" s="40"/>
      <c r="I39" s="41">
        <f t="shared" si="8"/>
        <v>0</v>
      </c>
      <c r="J39" s="41">
        <f t="shared" si="9"/>
        <v>0</v>
      </c>
      <c r="K39" s="33">
        <f t="shared" si="10"/>
        <v>0</v>
      </c>
      <c r="L39" s="33">
        <f t="shared" si="11"/>
        <v>0</v>
      </c>
      <c r="M39" s="33">
        <f t="shared" si="12"/>
        <v>0</v>
      </c>
      <c r="N39" s="34">
        <f t="shared" si="13"/>
        <v>0</v>
      </c>
    </row>
    <row r="40" spans="1:14" ht="42" customHeight="1">
      <c r="A40" s="10"/>
      <c r="B40" s="8" t="s">
        <v>104</v>
      </c>
      <c r="C40" s="120" t="s">
        <v>22</v>
      </c>
      <c r="D40" s="120"/>
      <c r="E40" s="9" t="s">
        <v>7</v>
      </c>
      <c r="F40" s="19">
        <v>2.3</v>
      </c>
      <c r="G40" s="40"/>
      <c r="H40" s="40"/>
      <c r="I40" s="41">
        <f t="shared" si="8"/>
        <v>0</v>
      </c>
      <c r="J40" s="41">
        <f t="shared" si="9"/>
        <v>0</v>
      </c>
      <c r="K40" s="33">
        <f t="shared" si="10"/>
        <v>0</v>
      </c>
      <c r="L40" s="33">
        <f t="shared" si="11"/>
        <v>0</v>
      </c>
      <c r="M40" s="33">
        <f t="shared" si="12"/>
        <v>0</v>
      </c>
      <c r="N40" s="34">
        <f t="shared" si="13"/>
        <v>0</v>
      </c>
    </row>
    <row r="41" spans="2:14" ht="13.5" customHeight="1">
      <c r="B41" s="8" t="s">
        <v>105</v>
      </c>
      <c r="C41" s="118" t="s">
        <v>27</v>
      </c>
      <c r="D41" s="118"/>
      <c r="E41" s="9" t="s">
        <v>7</v>
      </c>
      <c r="F41" s="19">
        <v>20.339999999999996</v>
      </c>
      <c r="G41" s="40"/>
      <c r="H41" s="40"/>
      <c r="I41" s="41">
        <f t="shared" si="8"/>
        <v>0</v>
      </c>
      <c r="J41" s="41">
        <f t="shared" si="9"/>
        <v>0</v>
      </c>
      <c r="K41" s="33">
        <f t="shared" si="10"/>
        <v>0</v>
      </c>
      <c r="L41" s="33">
        <f t="shared" si="11"/>
        <v>0</v>
      </c>
      <c r="M41" s="33">
        <f t="shared" si="12"/>
        <v>0</v>
      </c>
      <c r="N41" s="34">
        <f t="shared" si="13"/>
        <v>0</v>
      </c>
    </row>
    <row r="42" spans="2:14" ht="13.5" customHeight="1">
      <c r="B42" s="117" t="s">
        <v>56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35">
        <f>SUM(L33:L41)</f>
        <v>0</v>
      </c>
      <c r="M42" s="35">
        <f>SUM(M33:M41)</f>
        <v>0</v>
      </c>
      <c r="N42" s="36">
        <f>SUM(N33:N41)</f>
        <v>0</v>
      </c>
    </row>
    <row r="43" spans="2:17" ht="9.75" customHeight="1">
      <c r="B43" s="5"/>
      <c r="C43" s="13"/>
      <c r="D43" s="24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P43" s="21"/>
      <c r="Q43" s="21"/>
    </row>
    <row r="44" spans="2:17" ht="13.5" customHeight="1">
      <c r="B44" s="38"/>
      <c r="C44" s="38" t="s">
        <v>66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P44" s="12"/>
      <c r="Q44" s="12"/>
    </row>
    <row r="45" spans="2:22" ht="13.5" customHeight="1">
      <c r="B45" s="5"/>
      <c r="C45" s="128" t="s">
        <v>67</v>
      </c>
      <c r="D45" s="124">
        <f>L21+L31+L42</f>
        <v>0</v>
      </c>
      <c r="E45" s="125" t="str">
        <f>CONCATENATE("(",O45,")")</f>
        <v>()</v>
      </c>
      <c r="F45" s="125"/>
      <c r="G45" s="125"/>
      <c r="H45" s="125"/>
      <c r="I45" s="125"/>
      <c r="J45" s="125"/>
      <c r="K45" s="125"/>
      <c r="L45" s="125"/>
      <c r="M45" s="125"/>
      <c r="N45" s="125"/>
      <c r="O45" s="37">
        <f>Extenso_Valor(D45)</f>
      </c>
      <c r="P45" s="37"/>
      <c r="Q45" s="37"/>
      <c r="R45" s="37"/>
      <c r="S45" s="37"/>
      <c r="T45" s="37"/>
      <c r="U45" s="37"/>
      <c r="V45" s="37"/>
    </row>
    <row r="46" spans="2:22" ht="13.5" customHeight="1">
      <c r="B46" s="5"/>
      <c r="C46" s="128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23"/>
      <c r="P46" s="23"/>
      <c r="Q46" s="23"/>
      <c r="R46" s="23"/>
      <c r="S46" s="23"/>
      <c r="T46" s="23"/>
      <c r="U46" s="23"/>
      <c r="V46" s="23"/>
    </row>
    <row r="47" spans="2:22" ht="13.5" customHeight="1">
      <c r="B47" s="5"/>
      <c r="C47" s="128" t="s">
        <v>68</v>
      </c>
      <c r="D47" s="124">
        <f>M21+M31+M42</f>
        <v>0</v>
      </c>
      <c r="E47" s="125" t="str">
        <f>CONCATENATE("(",O47,")")</f>
        <v>()</v>
      </c>
      <c r="F47" s="125"/>
      <c r="G47" s="125"/>
      <c r="H47" s="125"/>
      <c r="I47" s="125"/>
      <c r="J47" s="125"/>
      <c r="K47" s="125"/>
      <c r="L47" s="125"/>
      <c r="M47" s="125"/>
      <c r="N47" s="125"/>
      <c r="O47" s="37">
        <f>Extenso_Valor(D47)</f>
      </c>
      <c r="P47" s="37"/>
      <c r="Q47" s="37"/>
      <c r="R47" s="37"/>
      <c r="S47" s="37"/>
      <c r="T47" s="37"/>
      <c r="U47" s="37"/>
      <c r="V47" s="37"/>
    </row>
    <row r="48" spans="2:22" ht="13.5" customHeight="1">
      <c r="B48" s="5"/>
      <c r="C48" s="128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23"/>
      <c r="P48" s="23"/>
      <c r="Q48" s="23"/>
      <c r="R48" s="23"/>
      <c r="S48" s="23"/>
      <c r="T48" s="23"/>
      <c r="U48" s="23"/>
      <c r="V48" s="23"/>
    </row>
    <row r="49" spans="2:22" ht="13.5" customHeight="1">
      <c r="B49" s="5"/>
      <c r="C49" s="128" t="s">
        <v>69</v>
      </c>
      <c r="D49" s="124">
        <f>N21+N31+N42</f>
        <v>0</v>
      </c>
      <c r="E49" s="125" t="str">
        <f>CONCATENATE("(",O49,")")</f>
        <v>()</v>
      </c>
      <c r="F49" s="125"/>
      <c r="G49" s="125"/>
      <c r="H49" s="125"/>
      <c r="I49" s="125"/>
      <c r="J49" s="125"/>
      <c r="K49" s="125"/>
      <c r="L49" s="125"/>
      <c r="M49" s="125"/>
      <c r="N49" s="125"/>
      <c r="O49" s="37">
        <f>Extenso_Valor(D49)</f>
      </c>
      <c r="P49" s="37"/>
      <c r="Q49" s="37"/>
      <c r="R49" s="37"/>
      <c r="S49" s="37"/>
      <c r="T49" s="37"/>
      <c r="U49" s="37"/>
      <c r="V49" s="37"/>
    </row>
    <row r="50" spans="2:22" ht="13.5" customHeight="1">
      <c r="B50" s="5"/>
      <c r="C50" s="128"/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23"/>
      <c r="P50" s="23"/>
      <c r="Q50" s="23"/>
      <c r="R50" s="23"/>
      <c r="S50" s="23"/>
      <c r="T50" s="23"/>
      <c r="U50" s="23"/>
      <c r="V50" s="23"/>
    </row>
    <row r="51" spans="2:17" ht="9.75" customHeight="1">
      <c r="B51" s="5"/>
      <c r="C51" s="128"/>
      <c r="D51" s="128"/>
      <c r="E51" s="129"/>
      <c r="F51" s="130"/>
      <c r="G51" s="20"/>
      <c r="H51" s="20"/>
      <c r="I51" s="131"/>
      <c r="J51" s="131"/>
      <c r="K51" s="131"/>
      <c r="L51" s="131"/>
      <c r="M51" s="131"/>
      <c r="N51" s="131"/>
      <c r="P51" s="21"/>
      <c r="Q51" s="21"/>
    </row>
    <row r="52" spans="2:14" ht="13.5" customHeight="1">
      <c r="B52" s="3"/>
      <c r="C52" s="122" t="s">
        <v>60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2:14" ht="13.5" customHeight="1">
      <c r="B53" s="3"/>
      <c r="C53" s="122" t="s">
        <v>61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14" ht="9.75" customHeight="1">
      <c r="B54" s="3"/>
      <c r="C54" s="15"/>
      <c r="D54" s="15"/>
      <c r="E54" s="3"/>
      <c r="F54" s="3"/>
      <c r="G54" s="3"/>
      <c r="H54" s="3"/>
      <c r="I54" s="3"/>
      <c r="J54" s="3"/>
      <c r="K54" s="3"/>
      <c r="L54" s="14"/>
      <c r="M54" s="14"/>
      <c r="N54" s="14"/>
    </row>
    <row r="55" spans="2:14" ht="13.5" customHeight="1">
      <c r="B55" s="3"/>
      <c r="C55" s="15"/>
      <c r="D55" s="25"/>
      <c r="E55" s="26"/>
      <c r="F55" s="26"/>
      <c r="G55" s="26"/>
      <c r="H55" s="22" t="s">
        <v>62</v>
      </c>
      <c r="K55" s="114"/>
      <c r="L55" s="114"/>
      <c r="M55" s="114"/>
      <c r="N55" s="114"/>
    </row>
    <row r="56" spans="2:14" s="29" customFormat="1" ht="9.75" customHeight="1">
      <c r="B56" s="30"/>
      <c r="C56" s="31"/>
      <c r="D56" s="25"/>
      <c r="E56" s="26"/>
      <c r="F56" s="26"/>
      <c r="G56" s="26"/>
      <c r="H56" s="26"/>
      <c r="I56" s="25"/>
      <c r="J56" s="30"/>
      <c r="K56" s="30"/>
      <c r="L56" s="30"/>
      <c r="M56" s="30"/>
      <c r="N56" s="32"/>
    </row>
    <row r="57" spans="2:14" ht="13.5" customHeight="1">
      <c r="B57" s="3"/>
      <c r="C57" s="15"/>
      <c r="D57" s="135"/>
      <c r="E57" s="135"/>
      <c r="F57" s="3"/>
      <c r="G57" s="3"/>
      <c r="H57" s="3"/>
      <c r="I57" s="3"/>
      <c r="J57" s="3"/>
      <c r="K57" s="136"/>
      <c r="L57" s="136"/>
      <c r="M57" s="14"/>
      <c r="N57" s="14"/>
    </row>
    <row r="58" spans="2:14" ht="13.5" customHeight="1">
      <c r="B58" s="3"/>
      <c r="D58" s="134" t="s">
        <v>71</v>
      </c>
      <c r="E58" s="134"/>
      <c r="F58" s="3"/>
      <c r="G58" s="3"/>
      <c r="H58" s="3"/>
      <c r="I58" s="3"/>
      <c r="J58" s="3"/>
      <c r="K58" s="126" t="s">
        <v>71</v>
      </c>
      <c r="L58" s="126"/>
      <c r="M58" s="27"/>
      <c r="N58" s="14"/>
    </row>
    <row r="59" spans="4:13" ht="13.5" customHeight="1">
      <c r="D59" s="127" t="s">
        <v>72</v>
      </c>
      <c r="E59" s="127"/>
      <c r="F59" s="4"/>
      <c r="G59" s="4"/>
      <c r="H59" s="4"/>
      <c r="I59" s="4"/>
      <c r="J59" s="4"/>
      <c r="K59" s="127" t="s">
        <v>73</v>
      </c>
      <c r="L59" s="127"/>
      <c r="M59" s="28"/>
    </row>
    <row r="60" spans="4:12" ht="13.5" customHeight="1">
      <c r="D60" s="1" t="s">
        <v>65</v>
      </c>
      <c r="K60" s="132" t="s">
        <v>64</v>
      </c>
      <c r="L60" s="132"/>
    </row>
    <row r="62" spans="12:13" ht="13.5">
      <c r="L62" s="4"/>
      <c r="M62" s="4"/>
    </row>
    <row r="63" spans="12:13" ht="13.5">
      <c r="L63" s="4"/>
      <c r="M63" s="4"/>
    </row>
    <row r="64" spans="12:13" ht="13.5">
      <c r="L64" s="4"/>
      <c r="M64" s="4"/>
    </row>
    <row r="65" spans="12:13" ht="13.5">
      <c r="L65" s="4"/>
      <c r="M65" s="4"/>
    </row>
    <row r="66" spans="12:13" ht="13.5">
      <c r="L66" s="4"/>
      <c r="M66" s="4"/>
    </row>
    <row r="67" spans="12:13" ht="13.5">
      <c r="L67" s="4"/>
      <c r="M67" s="4"/>
    </row>
    <row r="68" spans="12:13" ht="13.5">
      <c r="L68" s="4"/>
      <c r="M68" s="4"/>
    </row>
    <row r="69" spans="12:13" ht="13.5">
      <c r="L69" s="4"/>
      <c r="M69" s="4"/>
    </row>
    <row r="70" spans="12:13" ht="13.5">
      <c r="L70" s="4"/>
      <c r="M70" s="4"/>
    </row>
  </sheetData>
  <sheetProtection password="CEE8" sheet="1" objects="1" scenarios="1" selectLockedCells="1"/>
  <mergeCells count="73">
    <mergeCell ref="L7:N7"/>
    <mergeCell ref="L8:N8"/>
    <mergeCell ref="L9:N9"/>
    <mergeCell ref="D7:H7"/>
    <mergeCell ref="D8:H8"/>
    <mergeCell ref="D9:H9"/>
    <mergeCell ref="K60:L60"/>
    <mergeCell ref="E43:N43"/>
    <mergeCell ref="C45:C46"/>
    <mergeCell ref="G11:K11"/>
    <mergeCell ref="B3:N4"/>
    <mergeCell ref="B6:C6"/>
    <mergeCell ref="D58:E58"/>
    <mergeCell ref="D59:E59"/>
    <mergeCell ref="D57:E57"/>
    <mergeCell ref="K57:L57"/>
    <mergeCell ref="K58:L58"/>
    <mergeCell ref="K59:L59"/>
    <mergeCell ref="C51:D51"/>
    <mergeCell ref="E51:F51"/>
    <mergeCell ref="I51:N51"/>
    <mergeCell ref="C47:C48"/>
    <mergeCell ref="C49:C50"/>
    <mergeCell ref="C52:N52"/>
    <mergeCell ref="E49:N50"/>
    <mergeCell ref="D47:D48"/>
    <mergeCell ref="D49:D50"/>
    <mergeCell ref="E45:N46"/>
    <mergeCell ref="E47:N48"/>
    <mergeCell ref="C38:D38"/>
    <mergeCell ref="C39:D39"/>
    <mergeCell ref="C40:D40"/>
    <mergeCell ref="C41:D41"/>
    <mergeCell ref="B42:K42"/>
    <mergeCell ref="C33:D33"/>
    <mergeCell ref="C34:D34"/>
    <mergeCell ref="C35:D35"/>
    <mergeCell ref="C36:D36"/>
    <mergeCell ref="C37:D37"/>
    <mergeCell ref="D45:D46"/>
    <mergeCell ref="C24:D24"/>
    <mergeCell ref="C25:D25"/>
    <mergeCell ref="C26:D26"/>
    <mergeCell ref="C27:N27"/>
    <mergeCell ref="C28:D28"/>
    <mergeCell ref="C32:N32"/>
    <mergeCell ref="C17:D17"/>
    <mergeCell ref="C53:N53"/>
    <mergeCell ref="B31:K31"/>
    <mergeCell ref="C14:D14"/>
    <mergeCell ref="C18:D18"/>
    <mergeCell ref="C19:D19"/>
    <mergeCell ref="C20:D20"/>
    <mergeCell ref="C22:N22"/>
    <mergeCell ref="C29:D29"/>
    <mergeCell ref="C23:N23"/>
    <mergeCell ref="B9:C9"/>
    <mergeCell ref="C11:D12"/>
    <mergeCell ref="L11:N11"/>
    <mergeCell ref="F11:F12"/>
    <mergeCell ref="C15:D15"/>
    <mergeCell ref="C16:D16"/>
    <mergeCell ref="C13:N13"/>
    <mergeCell ref="D6:N6"/>
    <mergeCell ref="B1:N1"/>
    <mergeCell ref="K55:N55"/>
    <mergeCell ref="B2:N2"/>
    <mergeCell ref="E11:E12"/>
    <mergeCell ref="B11:B12"/>
    <mergeCell ref="B21:K21"/>
    <mergeCell ref="C30:D30"/>
    <mergeCell ref="B7:C7"/>
    <mergeCell ref="B8:C8"/>
  </mergeCells>
  <dataValidations count="1">
    <dataValidation showInputMessage="1" showErrorMessage="1" errorTitle="Erro!" error="Utilizar 2 casas decimais." sqref="I14:J20 I24:J26 I28:J30 I33:J41"/>
  </dataValidations>
  <printOptions horizontalCentered="1"/>
  <pageMargins left="0.5905511811023623" right="0.3937007874015748" top="0.984251968503937" bottom="0.3937007874015748" header="0.5118110236220472" footer="0.5118110236220472"/>
  <pageSetup fitToHeight="2" horizontalDpi="300" verticalDpi="300" orientation="landscape" paperSize="9" scale="80" r:id="rId3"/>
  <headerFooter alignWithMargins="0">
    <oddFooter>&amp;CPágina &amp;P</oddFooter>
  </headerFooter>
  <rowBreaks count="1" manualBreakCount="1">
    <brk id="31" min="1" max="13" man="1"/>
  </rowBreaks>
  <ignoredErrors>
    <ignoredError sqref="I14:J14 I15:J20 I24:J26 I28:J30 I33:J4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SheetLayoutView="100" workbookViewId="0" topLeftCell="A1">
      <selection activeCell="E11" sqref="E11"/>
    </sheetView>
  </sheetViews>
  <sheetFormatPr defaultColWidth="2.00390625" defaultRowHeight="12.75"/>
  <cols>
    <col min="1" max="1" width="5.421875" style="48" customWidth="1"/>
    <col min="2" max="2" width="24.8515625" style="48" customWidth="1"/>
    <col min="3" max="3" width="10.421875" style="48" customWidth="1"/>
    <col min="4" max="4" width="15.421875" style="48" customWidth="1"/>
    <col min="5" max="7" width="14.7109375" style="47" customWidth="1"/>
    <col min="8" max="8" width="10.7109375" style="48" customWidth="1"/>
    <col min="9" max="10" width="14.7109375" style="47" customWidth="1"/>
    <col min="11" max="11" width="14.7109375" style="48" customWidth="1"/>
    <col min="12" max="12" width="10.7109375" style="47" customWidth="1"/>
    <col min="13" max="13" width="37.00390625" style="48" bestFit="1" customWidth="1"/>
    <col min="14" max="14" width="6.7109375" style="47" customWidth="1"/>
    <col min="15" max="15" width="11.421875" style="48" bestFit="1" customWidth="1"/>
    <col min="16" max="16" width="6.7109375" style="47" customWidth="1"/>
    <col min="17" max="17" width="10.421875" style="48" bestFit="1" customWidth="1"/>
    <col min="18" max="18" width="6.7109375" style="47" customWidth="1"/>
    <col min="19" max="19" width="11.421875" style="48" bestFit="1" customWidth="1"/>
    <col min="20" max="20" width="6.7109375" style="47" customWidth="1"/>
    <col min="21" max="21" width="11.421875" style="48" bestFit="1" customWidth="1"/>
    <col min="22" max="22" width="6.7109375" style="47" customWidth="1"/>
    <col min="23" max="23" width="11.421875" style="48" bestFit="1" customWidth="1"/>
    <col min="24" max="24" width="7.57421875" style="47" customWidth="1"/>
    <col min="25" max="25" width="10.421875" style="48" bestFit="1" customWidth="1"/>
    <col min="26" max="26" width="10.57421875" style="48" bestFit="1" customWidth="1"/>
    <col min="27" max="16384" width="2.00390625" style="48" customWidth="1"/>
  </cols>
  <sheetData>
    <row r="1" spans="1:13" ht="19.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</row>
    <row r="2" spans="1:25" ht="13.5">
      <c r="A2" s="138" t="s">
        <v>75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3.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3.5">
      <c r="A4" s="140" t="s">
        <v>86</v>
      </c>
      <c r="B4" s="140"/>
      <c r="C4" s="140"/>
      <c r="D4" s="140"/>
      <c r="E4" s="140"/>
      <c r="F4" s="140"/>
      <c r="G4" s="140"/>
      <c r="H4" s="140"/>
      <c r="I4" s="50"/>
      <c r="J4" s="50"/>
      <c r="K4" s="50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3.5">
      <c r="A5" s="52" t="s">
        <v>87</v>
      </c>
      <c r="B5" s="52"/>
      <c r="C5" s="52"/>
      <c r="D5" s="52"/>
      <c r="E5" s="52"/>
      <c r="F5" s="52"/>
      <c r="G5" s="52"/>
      <c r="H5" s="52"/>
      <c r="I5" s="53"/>
      <c r="J5" s="53"/>
      <c r="K5" s="53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13" ht="13.5">
      <c r="A6" s="54" t="s">
        <v>93</v>
      </c>
      <c r="B6" s="52"/>
      <c r="C6" s="52"/>
      <c r="D6" s="52"/>
      <c r="E6" s="52"/>
      <c r="F6" s="52"/>
      <c r="G6" s="52"/>
      <c r="H6" s="52"/>
      <c r="I6" s="50"/>
      <c r="J6" s="50"/>
      <c r="K6" s="52"/>
      <c r="L6" s="55"/>
      <c r="M6" s="56"/>
    </row>
    <row r="7" spans="1:26" ht="14.25" thickBot="1">
      <c r="A7" s="57"/>
      <c r="B7" s="57"/>
      <c r="C7" s="57"/>
      <c r="D7" s="57"/>
      <c r="E7" s="50"/>
      <c r="F7" s="50"/>
      <c r="G7" s="50"/>
      <c r="H7" s="52"/>
      <c r="I7" s="50"/>
      <c r="J7" s="50"/>
      <c r="K7" s="52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6"/>
      <c r="X7" s="55"/>
      <c r="Y7" s="56"/>
      <c r="Z7" s="56"/>
    </row>
    <row r="8" spans="1:26" ht="16.5" customHeight="1" thickBot="1">
      <c r="A8" s="141" t="s">
        <v>0</v>
      </c>
      <c r="B8" s="144" t="s">
        <v>76</v>
      </c>
      <c r="C8" s="144" t="s">
        <v>92</v>
      </c>
      <c r="D8" s="144" t="s">
        <v>77</v>
      </c>
      <c r="E8" s="153" t="s">
        <v>78</v>
      </c>
      <c r="F8" s="154"/>
      <c r="G8" s="154"/>
      <c r="H8" s="154"/>
      <c r="I8" s="154"/>
      <c r="J8" s="154"/>
      <c r="K8" s="154"/>
      <c r="L8" s="155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6"/>
    </row>
    <row r="9" spans="1:26" ht="16.5" customHeight="1" thickBot="1">
      <c r="A9" s="142"/>
      <c r="B9" s="145"/>
      <c r="C9" s="145"/>
      <c r="D9" s="147"/>
      <c r="E9" s="149" t="s">
        <v>79</v>
      </c>
      <c r="F9" s="150"/>
      <c r="G9" s="150"/>
      <c r="H9" s="151"/>
      <c r="I9" s="149" t="s">
        <v>80</v>
      </c>
      <c r="J9" s="150"/>
      <c r="K9" s="150"/>
      <c r="L9" s="151"/>
      <c r="M9" s="59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56"/>
    </row>
    <row r="10" spans="1:26" ht="27.75" thickBot="1">
      <c r="A10" s="143"/>
      <c r="B10" s="146"/>
      <c r="C10" s="146"/>
      <c r="D10" s="148"/>
      <c r="E10" s="103" t="s">
        <v>5</v>
      </c>
      <c r="F10" s="104" t="s">
        <v>90</v>
      </c>
      <c r="G10" s="104" t="s">
        <v>91</v>
      </c>
      <c r="H10" s="105" t="s">
        <v>81</v>
      </c>
      <c r="I10" s="103" t="s">
        <v>5</v>
      </c>
      <c r="J10" s="104" t="s">
        <v>90</v>
      </c>
      <c r="K10" s="104" t="s">
        <v>91</v>
      </c>
      <c r="L10" s="105" t="s">
        <v>81</v>
      </c>
      <c r="M10" s="60" t="s">
        <v>94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56"/>
    </row>
    <row r="11" spans="1:26" ht="16.5" customHeight="1">
      <c r="A11" s="93">
        <v>1</v>
      </c>
      <c r="B11" s="94" t="s">
        <v>82</v>
      </c>
      <c r="C11" s="95">
        <f>_xlfn.IFERROR(D11/D16,0)</f>
        <v>0</v>
      </c>
      <c r="D11" s="96">
        <f>ROUND(SUM(G11,K11),2)</f>
        <v>0</v>
      </c>
      <c r="E11" s="97"/>
      <c r="F11" s="98"/>
      <c r="G11" s="99">
        <f>ROUND(SUM(E11:F11),2)</f>
        <v>0</v>
      </c>
      <c r="H11" s="100">
        <f>_xlfn.IFERROR(G11/$D$16,0)</f>
        <v>0</v>
      </c>
      <c r="I11" s="101"/>
      <c r="J11" s="102"/>
      <c r="K11" s="99">
        <f>ROUND(SUM(I11:J11),2)</f>
        <v>0</v>
      </c>
      <c r="L11" s="100">
        <f>_xlfn.IFERROR(K11/$D$16,0)</f>
        <v>0</v>
      </c>
      <c r="M11" s="67" t="str">
        <f>IF(D11=ANEXO_II!N21,"OK","ERRO! Verificar orçamento")</f>
        <v>OK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56"/>
    </row>
    <row r="12" spans="1:26" ht="16.5" customHeight="1">
      <c r="A12" s="61">
        <v>2</v>
      </c>
      <c r="B12" s="62" t="s">
        <v>88</v>
      </c>
      <c r="C12" s="63">
        <f>_xlfn.IFERROR(D12/D17,0)</f>
        <v>0</v>
      </c>
      <c r="D12" s="64">
        <f>ROUND(SUM(G12,K12),2)</f>
        <v>0</v>
      </c>
      <c r="E12" s="42"/>
      <c r="F12" s="43"/>
      <c r="G12" s="65">
        <f>ROUND(SUM(E12:F12),2)</f>
        <v>0</v>
      </c>
      <c r="H12" s="66">
        <f>_xlfn.IFERROR(G12/$D$16,0)</f>
        <v>0</v>
      </c>
      <c r="I12" s="44"/>
      <c r="J12" s="45"/>
      <c r="K12" s="65">
        <f>ROUND(SUM(I12:J12),2)</f>
        <v>0</v>
      </c>
      <c r="L12" s="66">
        <f>_xlfn.IFERROR(K12/$D$16,0)</f>
        <v>0</v>
      </c>
      <c r="M12" s="67" t="str">
        <f>IF(D12=ANEXO_II!N31,"OK","ERRO! Verificar orçamento")</f>
        <v>OK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56"/>
    </row>
    <row r="13" spans="1:26" ht="16.5" customHeight="1">
      <c r="A13" s="61">
        <v>3</v>
      </c>
      <c r="B13" s="62" t="s">
        <v>83</v>
      </c>
      <c r="C13" s="63">
        <f>_xlfn.IFERROR(D13/D18,0)</f>
        <v>0</v>
      </c>
      <c r="D13" s="64">
        <f>ROUND(SUM(G13,K13),2)</f>
        <v>0</v>
      </c>
      <c r="E13" s="42"/>
      <c r="F13" s="43"/>
      <c r="G13" s="65">
        <f>ROUND(SUM(E13:F13),2)</f>
        <v>0</v>
      </c>
      <c r="H13" s="66">
        <f>_xlfn.IFERROR(G13/$D$16,0)</f>
        <v>0</v>
      </c>
      <c r="I13" s="44"/>
      <c r="J13" s="45"/>
      <c r="K13" s="65">
        <f>ROUND(SUM(I13:J13),2)</f>
        <v>0</v>
      </c>
      <c r="L13" s="66">
        <f>_xlfn.IFERROR(K13/$D$16,0)</f>
        <v>0</v>
      </c>
      <c r="M13" s="67" t="str">
        <f>IF(D13=ANEXO_II!N42,"OK","ERRO! Verificar orçamento")</f>
        <v>OK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/>
    </row>
    <row r="14" spans="1:26" ht="16.5" customHeight="1">
      <c r="A14" s="61"/>
      <c r="B14" s="70"/>
      <c r="C14" s="71"/>
      <c r="D14" s="72"/>
      <c r="E14" s="73"/>
      <c r="F14" s="65"/>
      <c r="G14" s="65"/>
      <c r="H14" s="66"/>
      <c r="I14" s="73"/>
      <c r="J14" s="65"/>
      <c r="K14" s="65"/>
      <c r="L14" s="66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56"/>
    </row>
    <row r="15" spans="1:26" ht="16.5" customHeight="1">
      <c r="A15" s="152" t="s">
        <v>89</v>
      </c>
      <c r="B15" s="70" t="s">
        <v>84</v>
      </c>
      <c r="C15" s="71"/>
      <c r="D15" s="72"/>
      <c r="E15" s="73">
        <f>ROUND(SUM(E11:E13),2)</f>
        <v>0</v>
      </c>
      <c r="F15" s="65">
        <f>ROUND(SUM(F11:F13),2)</f>
        <v>0</v>
      </c>
      <c r="G15" s="65">
        <f>ROUND(SUM(G11:G13),2)</f>
        <v>0</v>
      </c>
      <c r="H15" s="66">
        <f>SUM(H11:H13)</f>
        <v>0</v>
      </c>
      <c r="I15" s="73">
        <f>SUM(I11:I13)</f>
        <v>0</v>
      </c>
      <c r="J15" s="65">
        <f>SUM(J11:J13)</f>
        <v>0</v>
      </c>
      <c r="K15" s="65">
        <f>ROUND(SUM(K11:K13),2)</f>
        <v>0</v>
      </c>
      <c r="L15" s="66">
        <f>SUM(L11:L13)</f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56"/>
    </row>
    <row r="16" spans="1:26" ht="16.5" customHeight="1" thickBot="1">
      <c r="A16" s="146"/>
      <c r="B16" s="74" t="s">
        <v>85</v>
      </c>
      <c r="C16" s="75">
        <f>SUM(C11:C13)</f>
        <v>0</v>
      </c>
      <c r="D16" s="76">
        <f>ROUND(SUM(D11:D13),2)</f>
        <v>0</v>
      </c>
      <c r="E16" s="77">
        <f>E15</f>
        <v>0</v>
      </c>
      <c r="F16" s="78">
        <f>F15</f>
        <v>0</v>
      </c>
      <c r="G16" s="78">
        <f>G15</f>
        <v>0</v>
      </c>
      <c r="H16" s="79">
        <f>H15</f>
        <v>0</v>
      </c>
      <c r="I16" s="77">
        <f>I15+E16</f>
        <v>0</v>
      </c>
      <c r="J16" s="78">
        <f>J15+F16</f>
        <v>0</v>
      </c>
      <c r="K16" s="78">
        <f>K15+G16</f>
        <v>0</v>
      </c>
      <c r="L16" s="79">
        <f>L15+H16</f>
        <v>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56"/>
    </row>
    <row r="17" spans="1:26" ht="13.5">
      <c r="A17" s="52"/>
      <c r="B17" s="52"/>
      <c r="C17" s="80"/>
      <c r="D17" s="80"/>
      <c r="E17" s="81"/>
      <c r="F17" s="81"/>
      <c r="G17" s="81"/>
      <c r="H17" s="80"/>
      <c r="I17" s="81"/>
      <c r="J17" s="81"/>
      <c r="K17" s="80"/>
      <c r="L17" s="55"/>
      <c r="M17" s="56"/>
      <c r="N17" s="55"/>
      <c r="O17" s="56"/>
      <c r="P17" s="55"/>
      <c r="Q17" s="56"/>
      <c r="R17" s="55"/>
      <c r="S17" s="56"/>
      <c r="T17" s="55"/>
      <c r="U17" s="56"/>
      <c r="V17" s="55"/>
      <c r="W17" s="56"/>
      <c r="X17" s="55"/>
      <c r="Y17" s="56"/>
      <c r="Z17" s="56"/>
    </row>
    <row r="18" spans="1:26" ht="13.5">
      <c r="A18" s="82"/>
      <c r="B18" s="83"/>
      <c r="C18" s="84"/>
      <c r="D18" s="84"/>
      <c r="E18" s="84"/>
      <c r="G18" s="82"/>
      <c r="H18" s="85" t="s">
        <v>62</v>
      </c>
      <c r="I18" s="114"/>
      <c r="J18" s="114"/>
      <c r="K18" s="114"/>
      <c r="L18" s="114"/>
      <c r="Z18" s="86"/>
    </row>
    <row r="19" spans="1:12" ht="13.5">
      <c r="A19" s="82"/>
      <c r="B19" s="83"/>
      <c r="C19" s="84"/>
      <c r="D19" s="84"/>
      <c r="E19" s="84"/>
      <c r="F19" s="84"/>
      <c r="G19" s="83"/>
      <c r="H19" s="87"/>
      <c r="I19" s="87"/>
      <c r="J19" s="87"/>
      <c r="K19" s="87"/>
      <c r="L19" s="88"/>
    </row>
    <row r="20" spans="2:12" ht="13.5">
      <c r="B20" s="89"/>
      <c r="C20" s="89"/>
      <c r="D20" s="90"/>
      <c r="E20" s="160"/>
      <c r="F20" s="160"/>
      <c r="G20" s="160"/>
      <c r="H20" s="90"/>
      <c r="I20" s="158"/>
      <c r="J20" s="158"/>
      <c r="K20" s="158"/>
      <c r="L20" s="91"/>
    </row>
    <row r="21" spans="4:12" ht="13.5">
      <c r="D21" s="90"/>
      <c r="E21" s="134" t="s">
        <v>71</v>
      </c>
      <c r="F21" s="134"/>
      <c r="G21" s="134"/>
      <c r="H21" s="90"/>
      <c r="I21" s="126" t="s">
        <v>71</v>
      </c>
      <c r="J21" s="126"/>
      <c r="K21" s="126"/>
      <c r="L21" s="91"/>
    </row>
    <row r="22" spans="4:12" ht="13.5">
      <c r="D22" s="92"/>
      <c r="E22" s="127" t="s">
        <v>72</v>
      </c>
      <c r="F22" s="127"/>
      <c r="G22" s="127"/>
      <c r="H22" s="92"/>
      <c r="I22" s="127" t="s">
        <v>73</v>
      </c>
      <c r="J22" s="127"/>
      <c r="K22" s="127"/>
      <c r="L22" s="82"/>
    </row>
    <row r="23" spans="4:12" ht="13.5">
      <c r="D23" s="82"/>
      <c r="E23" s="157" t="s">
        <v>65</v>
      </c>
      <c r="F23" s="157"/>
      <c r="G23" s="157"/>
      <c r="H23" s="82"/>
      <c r="I23" s="157" t="s">
        <v>64</v>
      </c>
      <c r="J23" s="157"/>
      <c r="K23" s="157"/>
      <c r="L23" s="82"/>
    </row>
  </sheetData>
  <sheetProtection password="CEAA" sheet="1" objects="1" scenarios="1" selectLockedCells="1"/>
  <mergeCells count="27">
    <mergeCell ref="I23:K23"/>
    <mergeCell ref="I20:K20"/>
    <mergeCell ref="A1:L1"/>
    <mergeCell ref="E23:G23"/>
    <mergeCell ref="E22:G22"/>
    <mergeCell ref="E21:G21"/>
    <mergeCell ref="E20:G20"/>
    <mergeCell ref="I21:K21"/>
    <mergeCell ref="I22:K22"/>
    <mergeCell ref="I18:L18"/>
    <mergeCell ref="A15:A16"/>
    <mergeCell ref="I9:L9"/>
    <mergeCell ref="E8:L8"/>
    <mergeCell ref="V9:W9"/>
    <mergeCell ref="X9:Y9"/>
    <mergeCell ref="N9:O9"/>
    <mergeCell ref="P9:Q9"/>
    <mergeCell ref="R9:S9"/>
    <mergeCell ref="T9:U9"/>
    <mergeCell ref="A2:K2"/>
    <mergeCell ref="A3:K3"/>
    <mergeCell ref="A4:H4"/>
    <mergeCell ref="A8:A10"/>
    <mergeCell ref="B8:B10"/>
    <mergeCell ref="C8:C10"/>
    <mergeCell ref="D8:D10"/>
    <mergeCell ref="E9:H9"/>
  </mergeCells>
  <conditionalFormatting sqref="M11:M13">
    <cfRule type="cellIs" priority="1" dxfId="1" operator="equal" stopIfTrue="1">
      <formula>"ERRO! Verificar orçamento"</formula>
    </cfRule>
    <cfRule type="cellIs" priority="2" dxfId="0" operator="equal" stopIfTrue="1">
      <formula>"OK"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3" r:id="rId3"/>
  <colBreaks count="1" manualBreakCount="1">
    <brk id="12" max="65535" man="1"/>
  </colBreaks>
  <ignoredErrors>
    <ignoredError sqref="G11:G13" formulaRange="1"/>
    <ignoredError sqref="K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M TENENTE PORTELA</dc:creator>
  <cp:keywords/>
  <dc:description/>
  <cp:lastModifiedBy>user</cp:lastModifiedBy>
  <cp:lastPrinted>2016-01-05T13:40:42Z</cp:lastPrinted>
  <dcterms:created xsi:type="dcterms:W3CDTF">2002-06-11T17:17:45Z</dcterms:created>
  <dcterms:modified xsi:type="dcterms:W3CDTF">2016-01-14T18:06:54Z</dcterms:modified>
  <cp:category/>
  <cp:version/>
  <cp:contentType/>
  <cp:contentStatus/>
</cp:coreProperties>
</file>