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uario\Desktop\TERCEIRIZADAS\"/>
    </mc:Choice>
  </mc:AlternateContent>
  <xr:revisionPtr revIDLastSave="0" documentId="13_ncr:1_{73BCBF65-2C5A-4944-87D2-299B77659DA8}" xr6:coauthVersionLast="47" xr6:coauthVersionMax="47" xr10:uidLastSave="{00000000-0000-0000-0000-000000000000}"/>
  <bookViews>
    <workbookView xWindow="-120" yWindow="-120" windowWidth="20730" windowHeight="11160" tabRatio="802" firstSheet="4" activeTab="10" xr2:uid="{00000000-000D-0000-FFFF-FFFF00000000}"/>
  </bookViews>
  <sheets>
    <sheet name="1. Auxiliar Limpeza" sheetId="10" r:id="rId1"/>
    <sheet name="2. Gari - Limpeza Urbana" sheetId="24" r:id="rId2"/>
    <sheet name="3. Coletor de Lixo" sheetId="25" r:id="rId3"/>
    <sheet name="4. Recepcionista Geral" sheetId="21" r:id="rId4"/>
    <sheet name="5 Cozinheiro Diurno " sheetId="18" r:id="rId5"/>
    <sheet name="6. Vigia Noturno" sheetId="14" r:id="rId6"/>
    <sheet name="7. Porteiro Diurno" sheetId="22" r:id="rId7"/>
    <sheet name="8. Vigilante Diurno" sheetId="28" r:id="rId8"/>
    <sheet name="9. Encargos Sociais" sheetId="8" r:id="rId9"/>
    <sheet name="10. BDI" sheetId="4" r:id="rId10"/>
    <sheet name="11 Horários" sheetId="9" r:id="rId11"/>
  </sheets>
  <definedNames>
    <definedName name="_____LO25" localSheetId="7">#REF!</definedName>
    <definedName name="_____LO25">#REF!</definedName>
    <definedName name="____LO25" localSheetId="7">#REF!</definedName>
    <definedName name="____LO25">#REF!</definedName>
    <definedName name="___LO25" localSheetId="7">#REF!</definedName>
    <definedName name="___LO25">#REF!</definedName>
    <definedName name="__LO25" localSheetId="7">#REF!</definedName>
    <definedName name="__LO25">#REF!</definedName>
    <definedName name="__xlfn_IFERROR">#N/A</definedName>
    <definedName name="_LO25" localSheetId="7">#REF!</definedName>
    <definedName name="_LO25">#REF!</definedName>
    <definedName name="AbaDeprec" localSheetId="0">#REF!</definedName>
    <definedName name="AbaDeprec" localSheetId="1">#REF!</definedName>
    <definedName name="AbaDeprec" localSheetId="2">#REF!</definedName>
    <definedName name="AbaDeprec" localSheetId="3">#REF!</definedName>
    <definedName name="AbaDeprec" localSheetId="4">#REF!</definedName>
    <definedName name="AbaDeprec" localSheetId="5">#REF!</definedName>
    <definedName name="AbaDeprec" localSheetId="6">#REF!</definedName>
    <definedName name="AbaDeprec" localSheetId="7">#REF!</definedName>
    <definedName name="AbaDeprec">#REF!</definedName>
    <definedName name="AbaRemun" localSheetId="0">#REF!</definedName>
    <definedName name="AbaRemun" localSheetId="10">#REF!</definedName>
    <definedName name="AbaRemun" localSheetId="1">#REF!</definedName>
    <definedName name="AbaRemun" localSheetId="2">#REF!</definedName>
    <definedName name="AbaRemun" localSheetId="3">#REF!</definedName>
    <definedName name="AbaRemun" localSheetId="4">#REF!</definedName>
    <definedName name="AbaRemun" localSheetId="5">#REF!</definedName>
    <definedName name="AbaRemun" localSheetId="6">#REF!</definedName>
    <definedName name="AbaRemun" localSheetId="7">#REF!</definedName>
    <definedName name="AbaRemun">#REF!</definedName>
    <definedName name="_xlnm.Print_Area" localSheetId="0">'1. Auxiliar Limpeza'!$A$1:$F$98</definedName>
    <definedName name="_xlnm.Print_Area" localSheetId="1">'2. Gari - Limpeza Urbana'!$A$1:$F$105</definedName>
    <definedName name="_xlnm.Print_Area" localSheetId="2">'3. Coletor de Lixo'!$A$1:$F$105</definedName>
    <definedName name="_xlnm.Print_Area" localSheetId="3">'4. Recepcionista Geral'!$A$1:$F$96</definedName>
    <definedName name="_xlnm.Print_Area" localSheetId="4">'5 Cozinheiro Diurno '!$A$1:$F$98</definedName>
    <definedName name="_xlnm.Print_Area" localSheetId="5">'6. Vigia Noturno'!$A$1:$F$98</definedName>
    <definedName name="_xlnm.Print_Area" localSheetId="6">'7. Porteiro Diurno'!$A$1:$F$99</definedName>
    <definedName name="_xlnm.Print_Area" localSheetId="7">'8. Vigilante Diurno'!$A$1:$F$126</definedName>
    <definedName name="_xlnm.Print_Area" localSheetId="8">'9. Encargos Sociais'!$A$1:$C$35</definedName>
    <definedName name="Horário" localSheetId="1">#REF!</definedName>
    <definedName name="Horário" localSheetId="2">#REF!</definedName>
    <definedName name="Horário" localSheetId="3">#REF!</definedName>
    <definedName name="Horário" localSheetId="4">#REF!</definedName>
    <definedName name="Horário" localSheetId="6">#REF!</definedName>
    <definedName name="Horário">#REF!</definedName>
    <definedName name="Print_Titles_0" localSheetId="4">'5 Cozinheiro Diurno '!$1:$1</definedName>
    <definedName name="Print_Titles_0" localSheetId="5">'6. Vigia Noturno'!$1:$1</definedName>
    <definedName name="Print_Titles_0" localSheetId="6">'7. Porteiro Diurno'!$1:$1</definedName>
    <definedName name="Print_Titles_0" localSheetId="7">'8. Vigilante Diurno'!$1:$1</definedName>
    <definedName name="Print_Titles_0_0" localSheetId="4">'5 Cozinheiro Diurno '!$1:$1</definedName>
    <definedName name="Print_Titles_0_0" localSheetId="5">'6. Vigia Noturno'!$1:$1</definedName>
    <definedName name="Print_Titles_0_0" localSheetId="6">'7. Porteiro Diurno'!$1:$1</definedName>
    <definedName name="Print_Titles_0_0" localSheetId="7">'8. Vigilante Diurno'!$1:$1</definedName>
    <definedName name="sesi" localSheetId="7">#REF!</definedName>
    <definedName name="sesi">#REF!</definedName>
    <definedName name="_xlnm.Print_Titles" localSheetId="0">'1. Auxiliar Limpeza'!$1:$1</definedName>
    <definedName name="_xlnm.Print_Titles" localSheetId="1">'2. Gari - Limpeza Urbana'!$1:$1</definedName>
    <definedName name="_xlnm.Print_Titles" localSheetId="2">'3. Coletor de Lixo'!$1:$1</definedName>
    <definedName name="_xlnm.Print_Titles" localSheetId="3">'4. Recepcionista Geral'!$1:$1</definedName>
    <definedName name="_xlnm.Print_Titles" localSheetId="4">'5 Cozinheiro Diurno '!$1:$1</definedName>
    <definedName name="_xlnm.Print_Titles" localSheetId="5">'6. Vigia Noturno'!$1:$1</definedName>
    <definedName name="_xlnm.Print_Titles" localSheetId="6">'7. Porteiro Diurno'!$1:$1</definedName>
    <definedName name="_xlnm.Print_Titles" localSheetId="7">'8. Vigilante Diurno'!$1:$1</definedName>
  </definedNames>
  <calcPr calcId="181029"/>
</workbook>
</file>

<file path=xl/calcChain.xml><?xml version="1.0" encoding="utf-8"?>
<calcChain xmlns="http://schemas.openxmlformats.org/spreadsheetml/2006/main">
  <c r="D110" i="28" l="1"/>
  <c r="D69" i="28" l="1"/>
  <c r="D70" i="28"/>
  <c r="E110" i="28"/>
  <c r="C48" i="28"/>
  <c r="C64" i="28" s="1"/>
  <c r="C100" i="28"/>
  <c r="A11" i="28"/>
  <c r="E58" i="28"/>
  <c r="C111" i="28"/>
  <c r="E111" i="28" s="1"/>
  <c r="C109" i="28"/>
  <c r="E109" i="28" s="1"/>
  <c r="E108" i="28"/>
  <c r="E107" i="28"/>
  <c r="E99" i="28"/>
  <c r="E98" i="28"/>
  <c r="E97" i="28"/>
  <c r="E96" i="28"/>
  <c r="E95" i="28"/>
  <c r="E82" i="28"/>
  <c r="F83" i="28" s="1"/>
  <c r="E14" i="28" s="1"/>
  <c r="C77" i="28"/>
  <c r="E70" i="28"/>
  <c r="E53" i="28"/>
  <c r="E54" i="28" s="1"/>
  <c r="E43" i="28"/>
  <c r="D41" i="28"/>
  <c r="E41" i="28" s="1"/>
  <c r="D64" i="28" s="1"/>
  <c r="A28" i="28"/>
  <c r="A18" i="28"/>
  <c r="A17" i="28"/>
  <c r="A16" i="28"/>
  <c r="A15" i="28"/>
  <c r="A14" i="28"/>
  <c r="A13" i="28"/>
  <c r="A12" i="28"/>
  <c r="A10" i="28"/>
  <c r="A9" i="28"/>
  <c r="A8" i="28"/>
  <c r="C69" i="28" l="1"/>
  <c r="D100" i="28"/>
  <c r="E100" i="28" s="1"/>
  <c r="E64" i="28"/>
  <c r="F65" i="28" s="1"/>
  <c r="E11" i="28" s="1"/>
  <c r="E69" i="28"/>
  <c r="F71" i="28" s="1"/>
  <c r="E12" i="28" s="1"/>
  <c r="F112" i="28"/>
  <c r="E17" i="28" s="1"/>
  <c r="D77" i="28"/>
  <c r="E77" i="28" s="1"/>
  <c r="F78" i="28" s="1"/>
  <c r="E13" i="28" s="1"/>
  <c r="D42" i="28"/>
  <c r="E42" i="28" s="1"/>
  <c r="D44" i="28"/>
  <c r="E44" i="28" s="1"/>
  <c r="D55" i="28"/>
  <c r="E45" i="28" l="1"/>
  <c r="D46" i="28" s="1"/>
  <c r="F42" i="9" l="1"/>
  <c r="F45" i="9" s="1"/>
  <c r="F47" i="9" s="1"/>
  <c r="F49" i="9" s="1"/>
  <c r="B36" i="28" s="1"/>
  <c r="B20" i="22" l="1"/>
  <c r="E32" i="22" s="1"/>
  <c r="E49" i="28"/>
  <c r="E101" i="28"/>
  <c r="F101" i="28" s="1"/>
  <c r="H39" i="9"/>
  <c r="H40" i="9" s="1"/>
  <c r="F37" i="9"/>
  <c r="F36" i="9"/>
  <c r="F35" i="9"/>
  <c r="F34" i="9"/>
  <c r="F33" i="9"/>
  <c r="E16" i="28" l="1"/>
  <c r="F103" i="28"/>
  <c r="E15" i="28" s="1"/>
  <c r="C49" i="18"/>
  <c r="C82" i="14" l="1"/>
  <c r="C83" i="22"/>
  <c r="E38" i="18"/>
  <c r="E41" i="25"/>
  <c r="C79" i="10" l="1"/>
  <c r="E41" i="10"/>
  <c r="C82" i="18"/>
  <c r="C77" i="21"/>
  <c r="E41" i="22"/>
  <c r="E45" i="14"/>
  <c r="C86" i="24"/>
  <c r="C86" i="25"/>
  <c r="E86" i="25" s="1"/>
  <c r="E87" i="25"/>
  <c r="C79" i="25"/>
  <c r="D79" i="25"/>
  <c r="E79" i="25" s="1"/>
  <c r="F80" i="25" s="1"/>
  <c r="C58" i="25"/>
  <c r="E58" i="25" s="1"/>
  <c r="F59" i="25" s="1"/>
  <c r="E13" i="25" s="1"/>
  <c r="D53" i="25"/>
  <c r="E53" i="25" s="1"/>
  <c r="D52" i="25"/>
  <c r="C52" i="25"/>
  <c r="C47" i="25"/>
  <c r="E36" i="25"/>
  <c r="E35" i="25"/>
  <c r="E37" i="25" s="1"/>
  <c r="E25" i="25"/>
  <c r="D47" i="25" s="1"/>
  <c r="B20" i="25"/>
  <c r="A17" i="25"/>
  <c r="A16" i="25"/>
  <c r="A15" i="25"/>
  <c r="A14" i="25"/>
  <c r="A13" i="25"/>
  <c r="A12" i="25"/>
  <c r="A11" i="25"/>
  <c r="A10" i="25"/>
  <c r="A9" i="25"/>
  <c r="A8" i="25"/>
  <c r="E41" i="24"/>
  <c r="E87" i="24"/>
  <c r="E86" i="24"/>
  <c r="C79" i="24"/>
  <c r="D79" i="24"/>
  <c r="C58" i="24"/>
  <c r="E58" i="24" s="1"/>
  <c r="F59" i="24" s="1"/>
  <c r="E13" i="24" s="1"/>
  <c r="D53" i="24"/>
  <c r="E53" i="24" s="1"/>
  <c r="D52" i="24"/>
  <c r="C52" i="24"/>
  <c r="C47" i="24"/>
  <c r="E36" i="24"/>
  <c r="E35" i="24"/>
  <c r="E37" i="24" s="1"/>
  <c r="D38" i="24" s="1"/>
  <c r="D26" i="24"/>
  <c r="E26" i="24" s="1"/>
  <c r="D28" i="24" s="1"/>
  <c r="E25" i="24"/>
  <c r="D47" i="24" s="1"/>
  <c r="B20" i="24"/>
  <c r="A17" i="24"/>
  <c r="A16" i="24"/>
  <c r="A15" i="24"/>
  <c r="A14" i="24"/>
  <c r="A13" i="24"/>
  <c r="A12" i="24"/>
  <c r="A11" i="24"/>
  <c r="A10" i="24"/>
  <c r="A9" i="24"/>
  <c r="A8" i="24"/>
  <c r="C47" i="10"/>
  <c r="C52" i="10"/>
  <c r="E52" i="24" l="1"/>
  <c r="E79" i="24"/>
  <c r="F80" i="24" s="1"/>
  <c r="E15" i="24" s="1"/>
  <c r="F88" i="24"/>
  <c r="E16" i="24" s="1"/>
  <c r="F88" i="25"/>
  <c r="E16" i="25" s="1"/>
  <c r="E47" i="25"/>
  <c r="F48" i="25" s="1"/>
  <c r="E11" i="25" s="1"/>
  <c r="E52" i="25"/>
  <c r="F82" i="25"/>
  <c r="E14" i="25" s="1"/>
  <c r="E15" i="25"/>
  <c r="D38" i="25"/>
  <c r="F54" i="25"/>
  <c r="E12" i="25" s="1"/>
  <c r="D26" i="25"/>
  <c r="E26" i="25" s="1"/>
  <c r="D28" i="25"/>
  <c r="E47" i="24"/>
  <c r="F48" i="24" s="1"/>
  <c r="E11" i="24" s="1"/>
  <c r="F54" i="24"/>
  <c r="E12" i="24" s="1"/>
  <c r="E27" i="24"/>
  <c r="F82" i="24" l="1"/>
  <c r="E14" i="24" s="1"/>
  <c r="E27" i="25"/>
  <c r="C44" i="18" l="1"/>
  <c r="C47" i="21"/>
  <c r="C52" i="22" l="1"/>
  <c r="F22" i="9" l="1"/>
  <c r="F25" i="9" s="1"/>
  <c r="F27" i="9" s="1"/>
  <c r="F29" i="9" s="1"/>
  <c r="E41" i="21" l="1"/>
  <c r="E84" i="22" l="1"/>
  <c r="E83" i="22"/>
  <c r="E77" i="22"/>
  <c r="E75" i="22"/>
  <c r="E74" i="22"/>
  <c r="E73" i="22"/>
  <c r="E72" i="22"/>
  <c r="C58" i="22"/>
  <c r="E58" i="22" s="1"/>
  <c r="F60" i="22" s="1"/>
  <c r="E13" i="22" s="1"/>
  <c r="D53" i="22"/>
  <c r="D52" i="22"/>
  <c r="C47" i="22"/>
  <c r="E36" i="22"/>
  <c r="E37" i="22" s="1"/>
  <c r="E25" i="22"/>
  <c r="D47" i="22" s="1"/>
  <c r="A17" i="22"/>
  <c r="A16" i="22"/>
  <c r="A15" i="22"/>
  <c r="A14" i="22"/>
  <c r="A13" i="22"/>
  <c r="A12" i="22"/>
  <c r="A11" i="22"/>
  <c r="A10" i="22"/>
  <c r="A9" i="22"/>
  <c r="A8" i="22"/>
  <c r="E71" i="14"/>
  <c r="E72" i="14"/>
  <c r="C56" i="14"/>
  <c r="D57" i="14"/>
  <c r="D56" i="14"/>
  <c r="E78" i="21"/>
  <c r="E77" i="21"/>
  <c r="C70" i="21"/>
  <c r="E69" i="21"/>
  <c r="E68" i="21"/>
  <c r="E67" i="21"/>
  <c r="E66" i="21"/>
  <c r="C58" i="21"/>
  <c r="E58" i="21" s="1"/>
  <c r="F59" i="21" s="1"/>
  <c r="E13" i="21" s="1"/>
  <c r="D53" i="21"/>
  <c r="E53" i="21" s="1"/>
  <c r="D52" i="21"/>
  <c r="C52" i="21"/>
  <c r="A52" i="21"/>
  <c r="E36" i="21"/>
  <c r="E35" i="21"/>
  <c r="E37" i="21" s="1"/>
  <c r="E25" i="21"/>
  <c r="D26" i="21" s="1"/>
  <c r="E26" i="21" s="1"/>
  <c r="D28" i="21" s="1"/>
  <c r="B20" i="21"/>
  <c r="A17" i="21"/>
  <c r="A16" i="21"/>
  <c r="A15" i="21"/>
  <c r="A14" i="21"/>
  <c r="A13" i="21"/>
  <c r="A12" i="21"/>
  <c r="A11" i="21"/>
  <c r="A10" i="21"/>
  <c r="A9" i="21"/>
  <c r="A8" i="21"/>
  <c r="D70" i="21" l="1"/>
  <c r="E70" i="21" s="1"/>
  <c r="F71" i="21" s="1"/>
  <c r="F73" i="21" s="1"/>
  <c r="E14" i="21" s="1"/>
  <c r="E53" i="22"/>
  <c r="D27" i="22"/>
  <c r="E27" i="22" s="1"/>
  <c r="E52" i="21"/>
  <c r="F54" i="21" s="1"/>
  <c r="E12" i="21" s="1"/>
  <c r="F79" i="21"/>
  <c r="E16" i="21" s="1"/>
  <c r="E52" i="22"/>
  <c r="F54" i="22" s="1"/>
  <c r="D26" i="22"/>
  <c r="E26" i="22" s="1"/>
  <c r="D29" i="22" s="1"/>
  <c r="D76" i="22"/>
  <c r="E47" i="22"/>
  <c r="F48" i="22" s="1"/>
  <c r="E11" i="22" s="1"/>
  <c r="F85" i="22"/>
  <c r="E16" i="22" s="1"/>
  <c r="D38" i="22"/>
  <c r="C76" i="22"/>
  <c r="E57" i="14"/>
  <c r="D38" i="21"/>
  <c r="D47" i="21"/>
  <c r="E47" i="21" s="1"/>
  <c r="F48" i="21" s="1"/>
  <c r="E11" i="21" s="1"/>
  <c r="E27" i="21"/>
  <c r="E15" i="21" l="1"/>
  <c r="E12" i="22"/>
  <c r="E28" i="22"/>
  <c r="E76" i="22"/>
  <c r="F77" i="22" s="1"/>
  <c r="F79" i="22" s="1"/>
  <c r="E14" i="22" s="1"/>
  <c r="C75" i="18"/>
  <c r="C74" i="18"/>
  <c r="C55" i="18"/>
  <c r="D50" i="18"/>
  <c r="D49" i="18"/>
  <c r="E15" i="22" l="1"/>
  <c r="E50" i="18"/>
  <c r="D53" i="10" l="1"/>
  <c r="D52" i="10"/>
  <c r="B96" i="14" l="1"/>
  <c r="E82" i="18"/>
  <c r="E83" i="18"/>
  <c r="E74" i="18"/>
  <c r="E73" i="18"/>
  <c r="E72" i="18"/>
  <c r="E71" i="18"/>
  <c r="E70" i="18"/>
  <c r="E69" i="18"/>
  <c r="E68" i="18"/>
  <c r="E55" i="18"/>
  <c r="F56" i="18" s="1"/>
  <c r="E13" i="18" s="1"/>
  <c r="E33" i="18"/>
  <c r="E34" i="18" s="1"/>
  <c r="E23" i="18"/>
  <c r="A17" i="18"/>
  <c r="A16" i="18"/>
  <c r="A15" i="18"/>
  <c r="A14" i="18"/>
  <c r="A13" i="18"/>
  <c r="A11" i="18"/>
  <c r="A12" i="18"/>
  <c r="A10" i="18"/>
  <c r="A9" i="18"/>
  <c r="A8" i="18"/>
  <c r="D44" i="18" l="1"/>
  <c r="E49" i="18"/>
  <c r="F51" i="18" s="1"/>
  <c r="D24" i="18"/>
  <c r="E24" i="18" s="1"/>
  <c r="D26" i="18" s="1"/>
  <c r="D75" i="18"/>
  <c r="E75" i="18" s="1"/>
  <c r="C51" i="14"/>
  <c r="C62" i="14"/>
  <c r="C75" i="14" s="1"/>
  <c r="F84" i="18"/>
  <c r="E16" i="18" s="1"/>
  <c r="D35" i="18"/>
  <c r="E40" i="14"/>
  <c r="E41" i="14" s="1"/>
  <c r="E82" i="14"/>
  <c r="E83" i="14"/>
  <c r="E76" i="14"/>
  <c r="E74" i="14"/>
  <c r="E73" i="14"/>
  <c r="E36" i="14"/>
  <c r="E29" i="14"/>
  <c r="D51" i="14" s="1"/>
  <c r="A17" i="14"/>
  <c r="A16" i="14"/>
  <c r="A15" i="14"/>
  <c r="A14" i="14"/>
  <c r="A13" i="14"/>
  <c r="A11" i="14"/>
  <c r="A12" i="14"/>
  <c r="A10" i="14"/>
  <c r="A9" i="14"/>
  <c r="A8" i="14"/>
  <c r="E12" i="18" l="1"/>
  <c r="E25" i="18"/>
  <c r="D30" i="14"/>
  <c r="E30" i="14" s="1"/>
  <c r="D75" i="14"/>
  <c r="E75" i="14" s="1"/>
  <c r="F76" i="14" s="1"/>
  <c r="E62" i="14"/>
  <c r="F64" i="14" s="1"/>
  <c r="E13" i="14" s="1"/>
  <c r="F84" i="14"/>
  <c r="E16" i="14" s="1"/>
  <c r="E56" i="14"/>
  <c r="F58" i="14" s="1"/>
  <c r="E51" i="14"/>
  <c r="D42" i="14"/>
  <c r="D31" i="14"/>
  <c r="E31" i="14" s="1"/>
  <c r="E12" i="14" l="1"/>
  <c r="D33" i="14"/>
  <c r="E32" i="14"/>
  <c r="F78" i="14"/>
  <c r="E14" i="14" s="1"/>
  <c r="E15" i="14"/>
  <c r="C72" i="10" l="1"/>
  <c r="C58" i="10"/>
  <c r="B20" i="10"/>
  <c r="F52" i="14" l="1"/>
  <c r="E11" i="14" s="1"/>
  <c r="E80" i="10" l="1"/>
  <c r="E79" i="10"/>
  <c r="A10" i="10" l="1"/>
  <c r="E36" i="10"/>
  <c r="E35" i="10"/>
  <c r="E37" i="10" l="1"/>
  <c r="D38" i="10" s="1"/>
  <c r="F81" i="10"/>
  <c r="E71" i="10"/>
  <c r="E70" i="10"/>
  <c r="E69" i="10"/>
  <c r="E68" i="10"/>
  <c r="E67" i="10"/>
  <c r="E66" i="10"/>
  <c r="E53" i="10"/>
  <c r="E58" i="10"/>
  <c r="F59" i="10" s="1"/>
  <c r="E13" i="10" s="1"/>
  <c r="E25" i="10"/>
  <c r="A17" i="10"/>
  <c r="A16" i="10"/>
  <c r="A15" i="10"/>
  <c r="A14" i="10"/>
  <c r="A13" i="10"/>
  <c r="A12" i="10"/>
  <c r="A11" i="10"/>
  <c r="A9" i="10"/>
  <c r="A8" i="10"/>
  <c r="D47" i="10" l="1"/>
  <c r="E16" i="10"/>
  <c r="D72" i="10"/>
  <c r="E72" i="10" s="1"/>
  <c r="D26" i="10"/>
  <c r="E52" i="10"/>
  <c r="F54" i="10" s="1"/>
  <c r="E12" i="10" l="1"/>
  <c r="E26" i="10"/>
  <c r="E47" i="10"/>
  <c r="F48" i="10" s="1"/>
  <c r="E11" i="10" s="1"/>
  <c r="E27" i="10"/>
  <c r="D28" i="10" l="1"/>
  <c r="F10" i="4"/>
  <c r="F10" i="9" l="1"/>
  <c r="F13" i="9" l="1"/>
  <c r="F15" i="9" s="1"/>
  <c r="F73" i="10" l="1"/>
  <c r="F17" i="9"/>
  <c r="E29" i="18" l="1"/>
  <c r="E76" i="18" s="1"/>
  <c r="F76" i="18" s="1"/>
  <c r="F75" i="10"/>
  <c r="E14" i="10" s="1"/>
  <c r="E15" i="10"/>
  <c r="F78" i="18" l="1"/>
  <c r="E14" i="18" s="1"/>
  <c r="E15" i="18"/>
  <c r="E10" i="4"/>
  <c r="C13" i="8"/>
  <c r="C17" i="4" l="1"/>
  <c r="C116" i="28" s="1"/>
  <c r="C31" i="8"/>
  <c r="C95" i="24" l="1"/>
  <c r="C95" i="25"/>
  <c r="C89" i="22"/>
  <c r="C86" i="21"/>
  <c r="C88" i="10"/>
  <c r="C88" i="18"/>
  <c r="C88" i="14"/>
  <c r="C21" i="8"/>
  <c r="C30" i="8" l="1"/>
  <c r="C32" i="8" s="1"/>
  <c r="C28" i="8"/>
  <c r="C33" i="8" l="1"/>
  <c r="C46" i="28" l="1"/>
  <c r="E46" i="28" s="1"/>
  <c r="E47" i="28" s="1"/>
  <c r="D48" i="28" s="1"/>
  <c r="E48" i="28" s="1"/>
  <c r="F49" i="28" s="1"/>
  <c r="E9" i="28" s="1"/>
  <c r="C55" i="28"/>
  <c r="E55" i="28" s="1"/>
  <c r="E56" i="28" s="1"/>
  <c r="D57" i="28" s="1"/>
  <c r="E57" i="28" s="1"/>
  <c r="F58" i="28" s="1"/>
  <c r="C28" i="25"/>
  <c r="E28" i="25" s="1"/>
  <c r="C38" i="25"/>
  <c r="E38" i="25" s="1"/>
  <c r="E39" i="25" s="1"/>
  <c r="D40" i="25" s="1"/>
  <c r="E40" i="25" s="1"/>
  <c r="F41" i="25" s="1"/>
  <c r="E10" i="25" s="1"/>
  <c r="C38" i="24"/>
  <c r="E38" i="24" s="1"/>
  <c r="E39" i="24" s="1"/>
  <c r="D40" i="24" s="1"/>
  <c r="E40" i="24" s="1"/>
  <c r="F41" i="24" s="1"/>
  <c r="E10" i="24" s="1"/>
  <c r="C28" i="24"/>
  <c r="E28" i="24" s="1"/>
  <c r="C38" i="22"/>
  <c r="E38" i="22" s="1"/>
  <c r="E39" i="22" s="1"/>
  <c r="D40" i="22" s="1"/>
  <c r="E40" i="22" s="1"/>
  <c r="F41" i="22" s="1"/>
  <c r="C29" i="22"/>
  <c r="E29" i="22" s="1"/>
  <c r="E30" i="22" s="1"/>
  <c r="D31" i="22" s="1"/>
  <c r="E31" i="22" s="1"/>
  <c r="F32" i="22" s="1"/>
  <c r="E9" i="22" s="1"/>
  <c r="C28" i="21"/>
  <c r="E28" i="21" s="1"/>
  <c r="C38" i="21"/>
  <c r="E38" i="21" s="1"/>
  <c r="E39" i="21" s="1"/>
  <c r="D40" i="21" s="1"/>
  <c r="E40" i="21" s="1"/>
  <c r="F41" i="21" s="1"/>
  <c r="E10" i="21" s="1"/>
  <c r="C26" i="18"/>
  <c r="E26" i="18" s="1"/>
  <c r="C35" i="18"/>
  <c r="E35" i="18" s="1"/>
  <c r="E36" i="18" s="1"/>
  <c r="D37" i="18" s="1"/>
  <c r="E37" i="18" s="1"/>
  <c r="F38" i="18" s="1"/>
  <c r="C38" i="10"/>
  <c r="C33" i="14"/>
  <c r="E33" i="14" s="1"/>
  <c r="E34" i="14" s="1"/>
  <c r="D35" i="14" s="1"/>
  <c r="C42" i="14"/>
  <c r="E42" i="14" s="1"/>
  <c r="E43" i="14" s="1"/>
  <c r="D44" i="14" s="1"/>
  <c r="E44" i="14" s="1"/>
  <c r="F45" i="14" s="1"/>
  <c r="C28" i="10"/>
  <c r="E28" i="10" s="1"/>
  <c r="E10" i="22" l="1"/>
  <c r="F67" i="22"/>
  <c r="F31" i="25"/>
  <c r="E29" i="25"/>
  <c r="D30" i="25" s="1"/>
  <c r="E30" i="25" s="1"/>
  <c r="E29" i="24"/>
  <c r="D30" i="24" s="1"/>
  <c r="E30" i="24" s="1"/>
  <c r="F31" i="24"/>
  <c r="E10" i="28"/>
  <c r="F90" i="28"/>
  <c r="F31" i="10"/>
  <c r="E27" i="18"/>
  <c r="D28" i="18" s="1"/>
  <c r="E28" i="18" s="1"/>
  <c r="F29" i="18" s="1"/>
  <c r="E9" i="18" s="1"/>
  <c r="E38" i="10"/>
  <c r="E39" i="10" s="1"/>
  <c r="D40" i="10" s="1"/>
  <c r="E40" i="10" s="1"/>
  <c r="F41" i="10" s="1"/>
  <c r="E35" i="14"/>
  <c r="F36" i="14" s="1"/>
  <c r="E9" i="14" s="1"/>
  <c r="E29" i="21"/>
  <c r="D30" i="21" s="1"/>
  <c r="E30" i="21" s="1"/>
  <c r="F31" i="21"/>
  <c r="F61" i="21" s="1"/>
  <c r="E10" i="18"/>
  <c r="E10" i="14"/>
  <c r="E29" i="10"/>
  <c r="D30" i="10" s="1"/>
  <c r="E30" i="10" s="1"/>
  <c r="F61" i="25" l="1"/>
  <c r="E9" i="25"/>
  <c r="F61" i="24"/>
  <c r="E9" i="24"/>
  <c r="D89" i="22"/>
  <c r="E89" i="22" s="1"/>
  <c r="F91" i="22" s="1"/>
  <c r="E8" i="22"/>
  <c r="E8" i="28"/>
  <c r="D116" i="28"/>
  <c r="E116" i="28" s="1"/>
  <c r="F118" i="28" s="1"/>
  <c r="E18" i="28" s="1"/>
  <c r="F66" i="14"/>
  <c r="D88" i="14" s="1"/>
  <c r="E88" i="14" s="1"/>
  <c r="F90" i="14" s="1"/>
  <c r="E17" i="14" s="1"/>
  <c r="F61" i="10"/>
  <c r="F84" i="10" s="1"/>
  <c r="E10" i="10"/>
  <c r="E9" i="21"/>
  <c r="E8" i="14"/>
  <c r="E9" i="10"/>
  <c r="F91" i="24" l="1"/>
  <c r="D95" i="24" s="1"/>
  <c r="E95" i="24" s="1"/>
  <c r="F97" i="24" s="1"/>
  <c r="E17" i="24" s="1"/>
  <c r="E8" i="24"/>
  <c r="F99" i="24"/>
  <c r="F101" i="24" s="1"/>
  <c r="F103" i="24" s="1"/>
  <c r="F120" i="28"/>
  <c r="E19" i="28"/>
  <c r="F93" i="22"/>
  <c r="E17" i="22"/>
  <c r="E18" i="22" s="1"/>
  <c r="E8" i="25"/>
  <c r="F91" i="25"/>
  <c r="D95" i="25" s="1"/>
  <c r="E95" i="25" s="1"/>
  <c r="F97" i="25" s="1"/>
  <c r="E17" i="25" s="1"/>
  <c r="F8" i="28"/>
  <c r="F92" i="14"/>
  <c r="F94" i="14" s="1"/>
  <c r="F96" i="14" s="1"/>
  <c r="F82" i="21"/>
  <c r="D86" i="21" s="1"/>
  <c r="E86" i="21" s="1"/>
  <c r="F88" i="21" s="1"/>
  <c r="E17" i="21" s="1"/>
  <c r="E8" i="21"/>
  <c r="E18" i="14"/>
  <c r="D88" i="10"/>
  <c r="E88" i="10" s="1"/>
  <c r="F90" i="10" s="1"/>
  <c r="E8" i="10"/>
  <c r="F17" i="22" l="1"/>
  <c r="F12" i="22"/>
  <c r="F11" i="22"/>
  <c r="F15" i="22"/>
  <c r="F16" i="22"/>
  <c r="F13" i="22"/>
  <c r="F14" i="22"/>
  <c r="F9" i="22"/>
  <c r="F10" i="22"/>
  <c r="F8" i="22"/>
  <c r="E18" i="25"/>
  <c r="F8" i="25" s="1"/>
  <c r="F14" i="28"/>
  <c r="F13" i="28"/>
  <c r="F17" i="28"/>
  <c r="F11" i="28"/>
  <c r="F12" i="28"/>
  <c r="F15" i="28"/>
  <c r="F16" i="28"/>
  <c r="F9" i="28"/>
  <c r="F10" i="28"/>
  <c r="F122" i="28"/>
  <c r="F124" i="28" s="1"/>
  <c r="F99" i="25"/>
  <c r="F95" i="22"/>
  <c r="F97" i="22" s="1"/>
  <c r="E18" i="24"/>
  <c r="F18" i="28"/>
  <c r="F19" i="28" s="1"/>
  <c r="F90" i="21"/>
  <c r="F92" i="21" s="1"/>
  <c r="F94" i="21" s="1"/>
  <c r="E18" i="21"/>
  <c r="F17" i="21" s="1"/>
  <c r="E17" i="10"/>
  <c r="E18" i="10" s="1"/>
  <c r="F10" i="10" s="1"/>
  <c r="F92" i="10"/>
  <c r="F94" i="10" s="1"/>
  <c r="F96" i="10" s="1"/>
  <c r="F16" i="14"/>
  <c r="F12" i="14"/>
  <c r="F14" i="14"/>
  <c r="F13" i="14"/>
  <c r="F15" i="14"/>
  <c r="F11" i="14"/>
  <c r="F9" i="14"/>
  <c r="F10" i="14"/>
  <c r="F8" i="14"/>
  <c r="F17" i="14"/>
  <c r="F17" i="24" l="1"/>
  <c r="F11" i="24"/>
  <c r="F10" i="24"/>
  <c r="F15" i="24"/>
  <c r="F12" i="24"/>
  <c r="F14" i="24"/>
  <c r="F16" i="24"/>
  <c r="F13" i="24"/>
  <c r="F9" i="24"/>
  <c r="F17" i="25"/>
  <c r="F10" i="25"/>
  <c r="F16" i="25"/>
  <c r="F14" i="25"/>
  <c r="F18" i="25" s="1"/>
  <c r="F11" i="25"/>
  <c r="F12" i="25"/>
  <c r="F15" i="25"/>
  <c r="F13" i="25"/>
  <c r="F9" i="25"/>
  <c r="F18" i="22"/>
  <c r="F8" i="24"/>
  <c r="F18" i="24" s="1"/>
  <c r="F101" i="25"/>
  <c r="F103" i="25" s="1"/>
  <c r="F8" i="21"/>
  <c r="F13" i="21"/>
  <c r="F15" i="21"/>
  <c r="F11" i="21"/>
  <c r="F12" i="21"/>
  <c r="F14" i="21"/>
  <c r="F16" i="21"/>
  <c r="F10" i="21"/>
  <c r="F9" i="21"/>
  <c r="F18" i="14"/>
  <c r="F17" i="10"/>
  <c r="F13" i="10"/>
  <c r="F16" i="10"/>
  <c r="F15" i="10"/>
  <c r="F12" i="10"/>
  <c r="F11" i="10"/>
  <c r="F14" i="10"/>
  <c r="F9" i="10"/>
  <c r="F8" i="10"/>
  <c r="F18" i="21" l="1"/>
  <c r="F18" i="10"/>
  <c r="E44" i="18"/>
  <c r="F45" i="18" s="1"/>
  <c r="F63" i="18" s="1"/>
  <c r="E11" i="18" l="1"/>
  <c r="D88" i="18" l="1"/>
  <c r="E88" i="18" s="1"/>
  <c r="F90" i="18" s="1"/>
  <c r="E17" i="18" s="1"/>
  <c r="E8" i="18"/>
  <c r="E18" i="18" l="1"/>
  <c r="F92" i="18"/>
  <c r="F94" i="18" s="1"/>
  <c r="F96" i="18" s="1"/>
  <c r="F9" i="18" l="1"/>
  <c r="F14" i="18"/>
  <c r="F12" i="18"/>
  <c r="F16" i="18"/>
  <c r="F15" i="18"/>
  <c r="F10" i="18"/>
  <c r="F13" i="18"/>
  <c r="F11" i="18"/>
  <c r="F17" i="18"/>
  <c r="F8" i="18"/>
  <c r="F18" i="1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42" authorId="0" shapeId="0" xr:uid="{00000000-0006-0000-0500-000001000000}">
      <text>
        <r>
          <rPr>
            <sz val="9"/>
            <color rgb="FF000000"/>
            <rFont val="Tahoma"/>
            <family val="2"/>
            <charset val="1"/>
          </rPr>
          <t>Informar o valor unitário do VT no município</t>
        </r>
      </text>
    </comment>
    <comment ref="C43" authorId="0" shapeId="0" xr:uid="{00000000-0006-0000-0500-000002000000}">
      <text>
        <r>
          <rPr>
            <sz val="9"/>
            <color rgb="FF000000"/>
            <rFont val="Tahoma"/>
            <family val="2"/>
            <charset val="1"/>
          </rPr>
          <t>Informar o número médio de dias trabalhados por mês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49" authorId="0" shapeId="0" xr:uid="{00000000-0006-0000-0600-000001000000}">
      <text>
        <r>
          <rPr>
            <sz val="9"/>
            <color rgb="FF000000"/>
            <rFont val="Tahoma"/>
            <family val="2"/>
            <charset val="1"/>
          </rPr>
          <t>Informar o valor unitário do VT no município</t>
        </r>
      </text>
    </comment>
    <comment ref="C50" authorId="0" shapeId="0" xr:uid="{00000000-0006-0000-0600-000002000000}">
      <text>
        <r>
          <rPr>
            <sz val="9"/>
            <color rgb="FF000000"/>
            <rFont val="Tahoma"/>
            <family val="2"/>
            <charset val="1"/>
          </rPr>
          <t>Informar o número médio de dias trabalhados por mês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45" authorId="0" shapeId="0" xr:uid="{00000000-0006-0000-0700-000001000000}">
      <text>
        <r>
          <rPr>
            <sz val="9"/>
            <color rgb="FF000000"/>
            <rFont val="Tahoma"/>
            <family val="2"/>
            <charset val="1"/>
          </rPr>
          <t>Informar o valor unitário do VT no município</t>
        </r>
      </text>
    </comment>
    <comment ref="C46" authorId="0" shapeId="0" xr:uid="{00000000-0006-0000-0700-000002000000}">
      <text>
        <r>
          <rPr>
            <sz val="9"/>
            <color rgb="FF000000"/>
            <rFont val="Tahoma"/>
            <family val="2"/>
            <charset val="1"/>
          </rPr>
          <t>Informar o número médio de dias trabalhados por mês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62" authorId="0" shapeId="0" xr:uid="{00000000-0006-0000-0800-000001000000}">
      <text>
        <r>
          <rPr>
            <sz val="9"/>
            <color rgb="FF000000"/>
            <rFont val="Tahoma"/>
            <family val="2"/>
            <charset val="1"/>
          </rPr>
          <t>Informar o valor unitário do VT no município</t>
        </r>
      </text>
    </comment>
    <comment ref="C63" authorId="0" shapeId="0" xr:uid="{00000000-0006-0000-0800-000002000000}">
      <text>
        <r>
          <rPr>
            <sz val="9"/>
            <color rgb="FF000000"/>
            <rFont val="Tahoma"/>
            <family val="2"/>
            <charset val="1"/>
          </rPr>
          <t>Informar o número médio de dias trabalhados por mês</t>
        </r>
      </text>
    </comment>
    <comment ref="D75" authorId="0" shapeId="0" xr:uid="{00000000-0006-0000-0800-000003000000}">
      <text>
        <r>
          <rPr>
            <sz val="9"/>
            <color rgb="FF000000"/>
            <rFont val="Tahoma"/>
            <family val="2"/>
            <charset val="1"/>
          </rPr>
          <t>Informar o valor unitário do VT no município</t>
        </r>
      </text>
    </comment>
    <comment ref="C76" authorId="0" shapeId="0" xr:uid="{00000000-0006-0000-0800-000004000000}">
      <text>
        <r>
          <rPr>
            <sz val="9"/>
            <color rgb="FF000000"/>
            <rFont val="Tahoma"/>
            <family val="2"/>
            <charset val="1"/>
          </rPr>
          <t>Informar o número médio de dias trabalhados por mês</t>
        </r>
      </text>
    </comment>
    <comment ref="D77" authorId="0" shapeId="0" xr:uid="{00000000-0006-0000-0800-000005000000}">
      <text>
        <r>
          <rPr>
            <sz val="9"/>
            <color rgb="FF000000"/>
            <rFont val="Tahoma"/>
            <family val="2"/>
            <charset val="1"/>
          </rPr>
          <t>Valor Unitário considerando o desconto legal de até 6% do salário</t>
        </r>
      </text>
    </comment>
  </commentList>
</comments>
</file>

<file path=xl/sharedStrings.xml><?xml version="1.0" encoding="utf-8"?>
<sst xmlns="http://schemas.openxmlformats.org/spreadsheetml/2006/main" count="1280" uniqueCount="282">
  <si>
    <t>Adicional de Insalubridade</t>
  </si>
  <si>
    <t>%</t>
  </si>
  <si>
    <t>Soma</t>
  </si>
  <si>
    <t>Encargos Sociais</t>
  </si>
  <si>
    <t>Total do Efetivo</t>
  </si>
  <si>
    <t>homem</t>
  </si>
  <si>
    <t>mês</t>
  </si>
  <si>
    <t>unidade</t>
  </si>
  <si>
    <t>Calça</t>
  </si>
  <si>
    <t>Benefícios e despesas indiretas</t>
  </si>
  <si>
    <t>Custo (R$/mês)</t>
  </si>
  <si>
    <t>Quantidade</t>
  </si>
  <si>
    <t>INSS</t>
  </si>
  <si>
    <t>FGTS</t>
  </si>
  <si>
    <t>Planilha de Composição de Custos</t>
  </si>
  <si>
    <t>2. Uniformes e Equipamentos de Proteção Individual</t>
  </si>
  <si>
    <t>1. Mão-de-obra</t>
  </si>
  <si>
    <t>par</t>
  </si>
  <si>
    <t>Discriminação</t>
  </si>
  <si>
    <t>Unidade</t>
  </si>
  <si>
    <t>Subtotal</t>
  </si>
  <si>
    <r>
      <t xml:space="preserve">Total </t>
    </r>
    <r>
      <rPr>
        <b/>
        <u/>
        <sz val="9"/>
        <rFont val="Arial"/>
        <family val="2"/>
      </rPr>
      <t>(R$)</t>
    </r>
  </si>
  <si>
    <t>Administração Central</t>
  </si>
  <si>
    <t>AC</t>
  </si>
  <si>
    <t>Seguros/Riscos/Garantias</t>
  </si>
  <si>
    <t>SRG</t>
  </si>
  <si>
    <t>Lucro</t>
  </si>
  <si>
    <t>L</t>
  </si>
  <si>
    <t>Despesas Financeiras</t>
  </si>
  <si>
    <t>DF</t>
  </si>
  <si>
    <t>Tributos - ISS</t>
  </si>
  <si>
    <t>T</t>
  </si>
  <si>
    <t>Tributos - PIS/COFINS</t>
  </si>
  <si>
    <t>Fórmula para o cálculo do BDI:</t>
  </si>
  <si>
    <t>{[(1+AC+SRG) x (1+L) x (1+DF)] / (1-T)} -1</t>
  </si>
  <si>
    <t>Resultado do cálculo do BDI:</t>
  </si>
  <si>
    <t>Código</t>
  </si>
  <si>
    <t>Descrição</t>
  </si>
  <si>
    <t>Valor</t>
  </si>
  <si>
    <t>A1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</si>
  <si>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</si>
  <si>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</si>
  <si>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</si>
  <si>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</si>
  <si>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</si>
  <si>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</si>
  <si>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</si>
  <si>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</si>
  <si>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</si>
  <si>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</si>
  <si>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</si>
  <si>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A8</t>
  </si>
  <si>
    <t>A</t>
  </si>
  <si>
    <t>SOMA GRUPO A</t>
  </si>
  <si>
    <t>B1</t>
  </si>
  <si>
    <t>Férias gozadas</t>
  </si>
  <si>
    <t>B2</t>
  </si>
  <si>
    <t>13º salário</t>
  </si>
  <si>
    <t>B4</t>
  </si>
  <si>
    <t>B5</t>
  </si>
  <si>
    <t>Faltas justificadas</t>
  </si>
  <si>
    <t>B6</t>
  </si>
  <si>
    <t>Auxilio acidente de trabalho</t>
  </si>
  <si>
    <t>Auxilio doença</t>
  </si>
  <si>
    <t>B</t>
  </si>
  <si>
    <t>SOMA GRUPO B</t>
  </si>
  <si>
    <t>C1</t>
  </si>
  <si>
    <t>Aviso prévio indenizado</t>
  </si>
  <si>
    <t>C3</t>
  </si>
  <si>
    <t xml:space="preserve">Férias indenizadas </t>
  </si>
  <si>
    <t>C4</t>
  </si>
  <si>
    <t>Férias indenizadas s/ aviso previo inden.</t>
  </si>
  <si>
    <t>C5</t>
  </si>
  <si>
    <t>Depósito rescisão sem justa causa</t>
  </si>
  <si>
    <t>Indenização adicional</t>
  </si>
  <si>
    <t>C</t>
  </si>
  <si>
    <t>SOMA GRUPO C</t>
  </si>
  <si>
    <t>D1</t>
  </si>
  <si>
    <t>Reincidência de Grupo A sobre Grupo B</t>
  </si>
  <si>
    <t>D2</t>
  </si>
  <si>
    <t>Reincidência de Grupo A sobre aviso prévio indenizado</t>
  </si>
  <si>
    <t>D</t>
  </si>
  <si>
    <t>SOMA GRUPO D</t>
  </si>
  <si>
    <t>SOMA (A+B+C+D)</t>
  </si>
  <si>
    <t>Médio</t>
  </si>
  <si>
    <t>DU</t>
  </si>
  <si>
    <t>Fator de utilização (FU)</t>
  </si>
  <si>
    <t>Descrição do Item</t>
  </si>
  <si>
    <t>Orçamento Sintético</t>
  </si>
  <si>
    <t>Orientações para preenchimento:</t>
  </si>
  <si>
    <t>2. Preencher somente células em amarelo</t>
  </si>
  <si>
    <t>Piso da categoria</t>
  </si>
  <si>
    <t>C2</t>
  </si>
  <si>
    <t>B3</t>
  </si>
  <si>
    <t>Custo unitário</t>
  </si>
  <si>
    <t>Referência estudo TCE</t>
  </si>
  <si>
    <t>1. Esta planilha é somente um modelo-base e deve ser ajustada conforme cada caso concreto.</t>
  </si>
  <si>
    <t>Durabilidade (meses)</t>
  </si>
  <si>
    <t>PLANILHA DE CUSTOS</t>
  </si>
  <si>
    <t>Fator de util.</t>
  </si>
  <si>
    <t>1. Custo Mensal com Mão-de-obra</t>
  </si>
  <si>
    <t>2. Custo Mensal com Uniformes e EPIs</t>
  </si>
  <si>
    <t>PREÇO MENSAL TOTAL</t>
  </si>
  <si>
    <t>AC = taxa representativa das despesas de rateio da administração central</t>
  </si>
  <si>
    <t xml:space="preserve">R = taxa representativa de riscos </t>
  </si>
  <si>
    <t xml:space="preserve">S = taxa representativa de seguros </t>
  </si>
  <si>
    <t xml:space="preserve">G = taxa representativa de garantias </t>
  </si>
  <si>
    <t xml:space="preserve">DF = taxa representativa das despesas financeiras </t>
  </si>
  <si>
    <t xml:space="preserve">L = taxa representativa do lucro ou remuneração </t>
  </si>
  <si>
    <t xml:space="preserve">T = taxa representativa da incidência de tributos </t>
  </si>
  <si>
    <t>PREÇO TOTAL MENSAL</t>
  </si>
  <si>
    <t>Total por Assistente Administrativo</t>
  </si>
  <si>
    <t>2.1. Uniformes e EPIs</t>
  </si>
  <si>
    <t xml:space="preserve">Seguro contra acidentes de trabalho </t>
  </si>
  <si>
    <t>1° Quartil</t>
  </si>
  <si>
    <t>SELIC</t>
  </si>
  <si>
    <t xml:space="preserve">PREÇO MENSAL POR FUNCIONÁRIO </t>
  </si>
  <si>
    <t xml:space="preserve">Nr. Func. </t>
  </si>
  <si>
    <t xml:space="preserve">Cargo </t>
  </si>
  <si>
    <t xml:space="preserve">Dias </t>
  </si>
  <si>
    <t xml:space="preserve">Entrada </t>
  </si>
  <si>
    <t>Saída</t>
  </si>
  <si>
    <t>Total Horas</t>
  </si>
  <si>
    <t xml:space="preserve">Total de dias por semana </t>
  </si>
  <si>
    <t xml:space="preserve">Total de horas por semana </t>
  </si>
  <si>
    <t xml:space="preserve">Dias úteis semana </t>
  </si>
  <si>
    <t>Total de dias com (DSR) Descanso Semanal Remunerado</t>
  </si>
  <si>
    <t>Total de horas/dia com (DSR)</t>
  </si>
  <si>
    <t xml:space="preserve">Total de dias no mês (30 dias) </t>
  </si>
  <si>
    <t>Total geral de horas mês com (DSR)</t>
  </si>
  <si>
    <t>Total geral de horas base mês com (DSR)</t>
  </si>
  <si>
    <t xml:space="preserve">Fator de utilização </t>
  </si>
  <si>
    <t xml:space="preserve">Total de horas por funcionário </t>
  </si>
  <si>
    <t>Total por Funcionário</t>
  </si>
  <si>
    <t>Licença Maternidade/Paternidade</t>
  </si>
  <si>
    <t>Jaqueta com reflexivo (NBR 15.292)</t>
  </si>
  <si>
    <t xml:space="preserve">Quantidade de trabalhadores </t>
  </si>
  <si>
    <t>CUSTO TOTAL MENSAL COM DESPESAS OPERACIONAIS (R$/mês)</t>
  </si>
  <si>
    <t>Vale Transporte</t>
  </si>
  <si>
    <t>R$</t>
  </si>
  <si>
    <t>Dias Trabalhados por mês</t>
  </si>
  <si>
    <t>dia</t>
  </si>
  <si>
    <t>vale</t>
  </si>
  <si>
    <t xml:space="preserve">Complemento por ser encarregado </t>
  </si>
  <si>
    <t>Fator de utilização</t>
  </si>
  <si>
    <t>3° Quartil</t>
  </si>
  <si>
    <t>Composição do BDI - Benefícios e Despesas Indiretas</t>
  </si>
  <si>
    <t>Total por funcionário</t>
  </si>
  <si>
    <t>4. Benefícios e Despesas Indiretas</t>
  </si>
  <si>
    <t xml:space="preserve">Obs: cada empresa deverá prever seus encargos sociais e impostos conforme determina a legislação de sua atividade. </t>
  </si>
  <si>
    <t>4. Custo Mensal Com BDI</t>
  </si>
  <si>
    <t xml:space="preserve">Plano de Benefício Social </t>
  </si>
  <si>
    <t xml:space="preserve">Camisa manga curta </t>
  </si>
  <si>
    <t xml:space="preserve">Camisa manga longa </t>
  </si>
  <si>
    <t xml:space="preserve">Botina, ou tenis compatível  </t>
  </si>
  <si>
    <t xml:space="preserve">mês </t>
  </si>
  <si>
    <t xml:space="preserve">Composição dos Encargos Sociais </t>
  </si>
  <si>
    <t xml:space="preserve">Auxíliar de limpeza </t>
  </si>
  <si>
    <t>Auxiliar de limpeza</t>
  </si>
  <si>
    <t xml:space="preserve">1.6. Plano de Benefício Social  </t>
  </si>
  <si>
    <t xml:space="preserve">Luva latex para limpeza </t>
  </si>
  <si>
    <t xml:space="preserve">3. Administração Local/Veículo de Apoio </t>
  </si>
  <si>
    <t>Km/rodados/mês</t>
  </si>
  <si>
    <t xml:space="preserve">Instalação para Escritório Administrativo (aluguel e despesas do local) </t>
  </si>
  <si>
    <t>Jaleco de manga curta/Colete reflexivo</t>
  </si>
  <si>
    <t>1.1. Categoria Profissional Prestador de Serviços de Recepcionista em Geral - CBO 4221</t>
  </si>
  <si>
    <t>Recepcionista</t>
  </si>
  <si>
    <t xml:space="preserve">Memória de cálculo do adicional noturno por funcionário: </t>
  </si>
  <si>
    <t xml:space="preserve">Obs: como os funcionários trabalham 12/36 conta como horário noturno das 22 horas às 06 horas. </t>
  </si>
  <si>
    <t>1. Mão de obra</t>
  </si>
  <si>
    <r>
      <rPr>
        <b/>
        <sz val="9"/>
        <rFont val="Arial"/>
        <family val="2"/>
        <charset val="1"/>
      </rPr>
      <t xml:space="preserve">Total </t>
    </r>
    <r>
      <rPr>
        <b/>
        <u/>
        <sz val="9"/>
        <rFont val="Arial"/>
        <family val="2"/>
        <charset val="1"/>
      </rPr>
      <t>(R$)</t>
    </r>
  </si>
  <si>
    <t xml:space="preserve">Intervalo Intrajornada Cfe. Convenção </t>
  </si>
  <si>
    <t>Hrs</t>
  </si>
  <si>
    <t>Adicional noturno</t>
  </si>
  <si>
    <t xml:space="preserve">horas </t>
  </si>
  <si>
    <t xml:space="preserve">Total por profissional </t>
  </si>
  <si>
    <t xml:space="preserve">Auxílio Alimentação </t>
  </si>
  <si>
    <t>Média de dias Trabalhados por mês por porteiro</t>
  </si>
  <si>
    <t xml:space="preserve">Porteiro </t>
  </si>
  <si>
    <t>1. Custo Mensal com mão de obra</t>
  </si>
  <si>
    <t xml:space="preserve">Calça/cinto </t>
  </si>
  <si>
    <t>Jaqueta</t>
  </si>
  <si>
    <t>Camisa</t>
  </si>
  <si>
    <t>Botina</t>
  </si>
  <si>
    <r>
      <rPr>
        <sz val="10"/>
        <rFont val="Arial"/>
        <family val="2"/>
        <charset val="1"/>
      </rPr>
      <t xml:space="preserve">Quantidade de trabalhadores </t>
    </r>
    <r>
      <rPr>
        <sz val="7"/>
        <rFont val="Arial"/>
        <family val="2"/>
        <charset val="1"/>
      </rPr>
      <t>(concedido 02 uniformes p/colaborador)</t>
    </r>
  </si>
  <si>
    <t>KM</t>
  </si>
  <si>
    <t>4. Benefícios e Despesas Indiretas (BDI)</t>
  </si>
  <si>
    <t xml:space="preserve">PREÇO MENSAL POR HORA </t>
  </si>
  <si>
    <t xml:space="preserve">OBS: cada empresa deverá prever seus encargos/impostos conforme determina a legislação de sua atividade. </t>
  </si>
  <si>
    <t xml:space="preserve">Insalubridade </t>
  </si>
  <si>
    <t xml:space="preserve">Média de dias Trabalhados por mês por funcionário </t>
  </si>
  <si>
    <t xml:space="preserve">Cuidador de Idosos </t>
  </si>
  <si>
    <t>3. Administração Local/Veículo de apoio</t>
  </si>
  <si>
    <t xml:space="preserve">3. Administração Local/Veículo de apoio </t>
  </si>
  <si>
    <t xml:space="preserve">Obs: 04 horas semanais </t>
  </si>
  <si>
    <t xml:space="preserve">Atividades diversas </t>
  </si>
  <si>
    <t xml:space="preserve">&gt; 15 dias/funcion/mês x 8hrs/dia (cada hora contada equivale somente a 52 minutos e 30 segundos) = 137,14 horas mês. </t>
  </si>
  <si>
    <t xml:space="preserve">hrs/func/mês </t>
  </si>
  <si>
    <t>Custo do veículo de apoio (manut/deprec. e comb) 2km/dia</t>
  </si>
  <si>
    <t xml:space="preserve">Planilha com os horários dos funcionários </t>
  </si>
  <si>
    <t xml:space="preserve">Diversos </t>
  </si>
  <si>
    <t>Cargo: Atividades diversas com fator de utilização</t>
  </si>
  <si>
    <t>1.5. Auxílio Alimentação</t>
  </si>
  <si>
    <t xml:space="preserve">Obs: 08 horas semanais </t>
  </si>
  <si>
    <t xml:space="preserve">Obs: considerado 2hrs semanais </t>
  </si>
  <si>
    <t>1.2. Supervisor/Encarregado</t>
  </si>
  <si>
    <t>1.3. Vale Transporte</t>
  </si>
  <si>
    <t xml:space="preserve">1.4. Auxílio Alimentação </t>
  </si>
  <si>
    <t xml:space="preserve">1.5. Plano de Benefício Social  </t>
  </si>
  <si>
    <t>Supervisor/Encarregado</t>
  </si>
  <si>
    <t xml:space="preserve">1- Contratação serviços de limpeza em Órgãos Públicos </t>
  </si>
  <si>
    <t xml:space="preserve">2- Contratação serviços de limpeza Urbana </t>
  </si>
  <si>
    <t>1.1. Categoria Profissional - Gari - Limpeza Urbana - CBO 5142</t>
  </si>
  <si>
    <t>1.1. Categoria Profissional de Auxiliar de Limpeza - CBO 5143</t>
  </si>
  <si>
    <t>1.1. Categoria Profissional Coletor de Lixo Urbano - CBO 5142</t>
  </si>
  <si>
    <t>Custo do veículo de apoio (manut/deprec. Comb e outros) 1km/dia</t>
  </si>
  <si>
    <t>Custo do veículo de apoio (manut/deprec. Comb e outros) 2km/dia</t>
  </si>
  <si>
    <t xml:space="preserve">PLANILHA DE CUSTOS </t>
  </si>
  <si>
    <t>1.2. Encarregado/Supervisor</t>
  </si>
  <si>
    <t xml:space="preserve">Obs: considerado 4hrs semanais </t>
  </si>
  <si>
    <t>1.4. Auxílio Alimentação</t>
  </si>
  <si>
    <t xml:space="preserve">1.1. Categoria Profissional Cozinheiro CBO 5132 </t>
  </si>
  <si>
    <t xml:space="preserve">Prefeitura Municipal de Caseiros </t>
  </si>
  <si>
    <t>Periodicidade: Segunda à Sexta e alguns casos segunda a domingo</t>
  </si>
  <si>
    <t>Cargo: Atividades dos porteiros noturno 12/36</t>
  </si>
  <si>
    <t xml:space="preserve">Obs: 18 horas semanais </t>
  </si>
  <si>
    <t>Custo do veículo de apoio (manut/deprec. Comb e outros) 10km/dia</t>
  </si>
  <si>
    <t>3- Contratação serviços de coletor de lixo urbano</t>
  </si>
  <si>
    <t xml:space="preserve">4. Contratação Serviços de Recepcionista em setores diversos </t>
  </si>
  <si>
    <t xml:space="preserve">5. Contratação Serviços de Cozinheiro </t>
  </si>
  <si>
    <t xml:space="preserve">Obs: 06 horas semanais </t>
  </si>
  <si>
    <t xml:space="preserve">Obs: considerado 08hrs semanais </t>
  </si>
  <si>
    <t>Custo do veículo de apoio (manut/deprec. e comb) 4km/dia</t>
  </si>
  <si>
    <t>Custo do veículo de apoio (manut/deprec. e comb) 6km/dia</t>
  </si>
  <si>
    <t xml:space="preserve">Camiseta manga curta com reflexivo </t>
  </si>
  <si>
    <t>Camiseta manga longa com reflexivo</t>
  </si>
  <si>
    <t xml:space="preserve">Bermudas </t>
  </si>
  <si>
    <t>Chapeu ou Boné tipo arabé</t>
  </si>
  <si>
    <t>Botina de segurança, ou tênis</t>
  </si>
  <si>
    <t>Meia de algodão com cano alto</t>
  </si>
  <si>
    <t>Capa de chuva amarela com reflexivo</t>
  </si>
  <si>
    <t>Colete reflexivo</t>
  </si>
  <si>
    <t>Luva de proteção</t>
  </si>
  <si>
    <t xml:space="preserve">Óculos de proteção de radiação solar </t>
  </si>
  <si>
    <t>Protetor solar FPS 30</t>
  </si>
  <si>
    <t>frasco 120g</t>
  </si>
  <si>
    <t xml:space="preserve">Porteiro diurno </t>
  </si>
  <si>
    <t>Seg. a sexta</t>
  </si>
  <si>
    <t>Previsão do porteiro diurno (possibilidade)</t>
  </si>
  <si>
    <t>7. Contratação Serviços de Portaria Diurno</t>
  </si>
  <si>
    <t>1.1. Categoria Profissional de Portaria CBO 5174</t>
  </si>
  <si>
    <t>Quantitativos</t>
  </si>
  <si>
    <t>Mão de obra</t>
  </si>
  <si>
    <t>Piso da categoria 220 horas mensais</t>
  </si>
  <si>
    <t xml:space="preserve">Adicional noturno (das 22h às 05h) total de horas </t>
  </si>
  <si>
    <t>Tempo trabalho por mês (Horas)</t>
  </si>
  <si>
    <t xml:space="preserve">Total de mão de obra </t>
  </si>
  <si>
    <t xml:space="preserve">Adicional de Periculosidade </t>
  </si>
  <si>
    <t>Intervalo Intrajornada Cfe. Convenção (50% do valor)</t>
  </si>
  <si>
    <t>Vigilante</t>
  </si>
  <si>
    <t xml:space="preserve">Supervisor </t>
  </si>
  <si>
    <t>1.4. Vale Transporte</t>
  </si>
  <si>
    <t xml:space="preserve">Cinto operacional  </t>
  </si>
  <si>
    <t>3. Veículo de apoio para deslocamento e materiais de consumo</t>
  </si>
  <si>
    <t>Unid/anual</t>
  </si>
  <si>
    <t xml:space="preserve">Tonfa em fibra </t>
  </si>
  <si>
    <t xml:space="preserve">Apitos de metal </t>
  </si>
  <si>
    <t>livro de ocorrência</t>
  </si>
  <si>
    <t>Custo do veículo de apoio para Supervisor (10km dia)</t>
  </si>
  <si>
    <t>KM/mês</t>
  </si>
  <si>
    <t>a) Categoria: Profissional de prestador de serviços de vigilante CBO 5173</t>
  </si>
  <si>
    <t xml:space="preserve">Cargo: Atividade de porteiro e vigilante diurno </t>
  </si>
  <si>
    <t>03 Revólveres calibre 38 – 5 tiros – novo, com os devidos registros nos órgãos competentes (com cartuchos e carregador)</t>
  </si>
  <si>
    <t>1.1. Categoria Profissional de Vigilante Armado - CBO 5173</t>
  </si>
  <si>
    <t>6. Contratação Serviços de Vigia Noturno</t>
  </si>
  <si>
    <t>Média de dias Trabalhados por mês por Vigia</t>
  </si>
  <si>
    <t xml:space="preserve">Vigia </t>
  </si>
  <si>
    <t>1.1. Categoria Profissional de Vigia CBO 5174 (02 Postos de 12 horas noturnas 12/36)</t>
  </si>
  <si>
    <t>Média de dias Trabalhados por mês por Vigilante</t>
  </si>
  <si>
    <t xml:space="preserve">Vigilante </t>
  </si>
  <si>
    <t>8 - Contratação Serviços de Vigilante - Diurno</t>
  </si>
  <si>
    <t xml:space="preserve">Durabilidade/ Meses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</si>
</sst>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;[Red]&quot;R$&quot;\ \-#,##0.00"/>
    <numFmt numFmtId="165" formatCode="_ &quot;R$&quot;\ * #,##0.00_ ;_ &quot;R$&quot;\ * \-#,##0.00_ ;_ &quot;R$&quot;\ * &quot;-&quot;??_ ;_ @_ "/>
    <numFmt numFmtId="166" formatCode="&quot;R$ &quot;#,##0.00_);\(&quot;R$ &quot;#,##0.00\)"/>
    <numFmt numFmtId="167" formatCode="_(* #,##0.00_);_(* \(#,##0.00\);_(* &quot;-&quot;??_);_(@_)"/>
    <numFmt numFmtId="168" formatCode="_(* #,##0_);_(* \(#,##0\);_(* &quot;-&quot;??_);_(@_)"/>
    <numFmt numFmtId="169" formatCode="&quot;R$ &quot;#,##0.00"/>
    <numFmt numFmtId="170" formatCode="_(* #,##0.0000_);_(* \(#,##0.0000\);_(* &quot;-&quot;??_);_(@_)"/>
    <numFmt numFmtId="171" formatCode="_-[$R$-416]\ * #,##0.00_-;\-[$R$-416]\ * #,##0.00_-;_-[$R$-416]\ * &quot;-&quot;??_-;_-@_-"/>
    <numFmt numFmtId="172" formatCode="_-* #,##0.0_-;\-* #,##0.0_-;_-* &quot;-&quot;??_-;_-@_-"/>
    <numFmt numFmtId="173" formatCode="_ * #,##0.00_ ;_ * \-#,##0.00_ ;_ * &quot;-&quot;??_ ;_ @_ "/>
    <numFmt numFmtId="174" formatCode="_(* #,##0.00_);_(* \(#,##0.00\);_(* \-??_);_(@_)"/>
    <numFmt numFmtId="175" formatCode="_(* #,##0_);_(* \(#,##0\);_(* \-??_);_(@_)"/>
    <numFmt numFmtId="176" formatCode="_-&quot;R$ &quot;* #,##0.00_-;&quot;-R$ &quot;* #,##0.00_-;_-&quot;R$ &quot;* \-??_-;_-@_-"/>
    <numFmt numFmtId="177" formatCode="&quot;R$ &quot;#,##0.00_);&quot;(R$ &quot;#,##0.00\)"/>
    <numFmt numFmtId="178" formatCode="_-[$R$-416]\ * #,##0.00_-;\-[$R$-416]\ * #,##0.00_-;_-[$R$-416]\ * \-??_-;_-@_-"/>
    <numFmt numFmtId="179" formatCode="_(* #,##0.0000_);_(* \(#,##0.0000\);_(* \-??_);_(@_)"/>
    <numFmt numFmtId="180" formatCode="_ &quot;R$ &quot;* #,##0.00_ ;_ &quot;R$ &quot;* \-#,##0.00_ ;_ &quot;R$ &quot;* \-??_ ;_ @_ "/>
    <numFmt numFmtId="181" formatCode="_-[$R$-416]\ * #,##0.0000_-;\-[$R$-416]\ * #,##0.0000_-;_-[$R$-416]\ * &quot;-&quot;??_-;_-@_-"/>
    <numFmt numFmtId="182" formatCode="_(* #,##0.000_);_(* \(#,##0.000\);_(* &quot;-&quot;??_);_(@_)"/>
    <numFmt numFmtId="183" formatCode="_-* #,##0.000_-;\-* #,##0.000_-;_-* &quot;-&quot;???_-;_-@_-"/>
    <numFmt numFmtId="184" formatCode="_-* #,##0.0000_-;\-* #,##0.0000_-;_-* &quot;-&quot;????_-;_-@_-"/>
    <numFmt numFmtId="185" formatCode="0.000%"/>
    <numFmt numFmtId="186" formatCode="&quot;R$ &quot;#,##0.00;[Red]&quot;R$ -&quot;#,##0.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u/>
      <sz val="10"/>
      <color indexed="12"/>
      <name val="Arial"/>
      <family val="2"/>
    </font>
    <font>
      <b/>
      <sz val="9"/>
      <name val="Arial"/>
      <family val="2"/>
    </font>
    <font>
      <b/>
      <u/>
      <sz val="9"/>
      <name val="Arial"/>
      <family val="2"/>
    </font>
    <font>
      <b/>
      <sz val="14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3"/>
      <color theme="1"/>
      <name val="Arial"/>
      <family val="2"/>
    </font>
    <font>
      <sz val="10"/>
      <color theme="1"/>
      <name val="Arial"/>
      <family val="2"/>
    </font>
    <font>
      <b/>
      <sz val="14"/>
      <color theme="0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  <charset val="1"/>
    </font>
    <font>
      <b/>
      <sz val="10"/>
      <color rgb="FFFFFFFF"/>
      <name val="Arial"/>
      <family val="2"/>
      <charset val="1"/>
    </font>
    <font>
      <sz val="10"/>
      <color rgb="FFFFFFFF"/>
      <name val="Arial"/>
      <family val="2"/>
      <charset val="1"/>
    </font>
    <font>
      <sz val="10"/>
      <name val="Arial"/>
      <family val="2"/>
    </font>
    <font>
      <b/>
      <sz val="14"/>
      <color rgb="FFFFFFFF"/>
      <name val="Arial"/>
      <family val="2"/>
      <charset val="1"/>
    </font>
    <font>
      <b/>
      <sz val="14"/>
      <name val="Arial"/>
      <family val="2"/>
      <charset val="1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b/>
      <sz val="9"/>
      <name val="Arial"/>
      <family val="2"/>
      <charset val="1"/>
    </font>
    <font>
      <b/>
      <u/>
      <sz val="9"/>
      <name val="Arial"/>
      <family val="2"/>
      <charset val="1"/>
    </font>
    <font>
      <sz val="8"/>
      <name val="Arial"/>
      <family val="2"/>
      <charset val="1"/>
    </font>
    <font>
      <sz val="7"/>
      <name val="Arial"/>
      <family val="2"/>
      <charset val="1"/>
    </font>
    <font>
      <sz val="9"/>
      <color rgb="FF000000"/>
      <name val="Tahoma"/>
      <family val="2"/>
      <charset val="1"/>
    </font>
    <font>
      <sz val="10"/>
      <name val="Arial"/>
      <charset val="1"/>
    </font>
    <font>
      <sz val="10"/>
      <color rgb="FF000000"/>
      <name val="Calibri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808080"/>
        <bgColor rgb="FF666699"/>
      </patternFill>
    </fill>
    <fill>
      <patternFill patternType="solid">
        <fgColor rgb="FFBFBFBF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BFBFBF"/>
      </patternFill>
    </fill>
    <fill>
      <patternFill patternType="solid">
        <fgColor rgb="FFFFFF00"/>
        <bgColor rgb="FFFFFFCC"/>
      </patternFill>
    </fill>
    <fill>
      <patternFill patternType="solid">
        <fgColor rgb="FFC6D9F1"/>
        <bgColor rgb="FFD9D9D9"/>
      </patternFill>
    </fill>
    <fill>
      <patternFill patternType="solid">
        <fgColor theme="3" tint="0.79998168889431442"/>
        <bgColor rgb="FFFFFFCC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30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5" fillId="0" borderId="0"/>
    <xf numFmtId="0" fontId="5" fillId="0" borderId="0"/>
    <xf numFmtId="44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3" fontId="6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4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2" fillId="0" borderId="0"/>
    <xf numFmtId="169" fontId="6" fillId="0" borderId="0" applyBorder="0" applyProtection="0"/>
    <xf numFmtId="9" fontId="6" fillId="0" borderId="0" applyBorder="0" applyProtection="0"/>
    <xf numFmtId="164" fontId="6" fillId="0" borderId="0" applyBorder="0" applyProtection="0"/>
    <xf numFmtId="164" fontId="6" fillId="0" borderId="0" applyBorder="0" applyProtection="0"/>
    <xf numFmtId="43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44" fillId="0" borderId="0"/>
    <xf numFmtId="174" fontId="6" fillId="0" borderId="0" applyBorder="0" applyProtection="0"/>
    <xf numFmtId="176" fontId="6" fillId="0" borderId="0" applyBorder="0" applyProtection="0"/>
    <xf numFmtId="176" fontId="6" fillId="0" borderId="0" applyBorder="0" applyProtection="0"/>
    <xf numFmtId="0" fontId="45" fillId="0" borderId="0"/>
  </cellStyleXfs>
  <cellXfs count="627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167" fontId="0" fillId="0" borderId="0" xfId="3" applyFont="1" applyAlignment="1">
      <alignment vertical="center"/>
    </xf>
    <xf numFmtId="0" fontId="6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67" fontId="11" fillId="0" borderId="0" xfId="3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67" fontId="8" fillId="0" borderId="0" xfId="3" applyFont="1" applyFill="1" applyBorder="1" applyAlignment="1">
      <alignment vertical="center"/>
    </xf>
    <xf numFmtId="0" fontId="8" fillId="0" borderId="5" xfId="0" applyFont="1" applyBorder="1" applyAlignment="1">
      <alignment vertical="center"/>
    </xf>
    <xf numFmtId="167" fontId="8" fillId="0" borderId="6" xfId="3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167" fontId="11" fillId="0" borderId="6" xfId="3" applyFont="1" applyBorder="1" applyAlignment="1">
      <alignment vertical="center"/>
    </xf>
    <xf numFmtId="167" fontId="11" fillId="0" borderId="7" xfId="3" applyFont="1" applyBorder="1" applyAlignment="1">
      <alignment vertical="center"/>
    </xf>
    <xf numFmtId="167" fontId="8" fillId="0" borderId="0" xfId="3" applyFont="1" applyFill="1" applyBorder="1" applyAlignment="1">
      <alignment horizontal="center" vertical="center"/>
    </xf>
    <xf numFmtId="167" fontId="8" fillId="0" borderId="0" xfId="3" applyFont="1" applyBorder="1" applyAlignment="1">
      <alignment vertical="center"/>
    </xf>
    <xf numFmtId="167" fontId="10" fillId="0" borderId="0" xfId="3" applyFont="1" applyAlignment="1">
      <alignment vertical="center"/>
    </xf>
    <xf numFmtId="167" fontId="0" fillId="0" borderId="9" xfId="3" applyFont="1" applyBorder="1" applyAlignment="1">
      <alignment vertical="center"/>
    </xf>
    <xf numFmtId="167" fontId="8" fillId="0" borderId="10" xfId="3" applyFont="1" applyBorder="1" applyAlignment="1">
      <alignment horizontal="center" vertical="center"/>
    </xf>
    <xf numFmtId="167" fontId="8" fillId="0" borderId="5" xfId="3" applyFont="1" applyBorder="1" applyAlignment="1">
      <alignment horizontal="left" vertical="center"/>
    </xf>
    <xf numFmtId="4" fontId="8" fillId="0" borderId="6" xfId="0" applyNumberFormat="1" applyFont="1" applyBorder="1" applyAlignment="1">
      <alignment horizontal="centerContinuous" vertical="center"/>
    </xf>
    <xf numFmtId="167" fontId="8" fillId="0" borderId="0" xfId="3" applyFont="1" applyAlignment="1">
      <alignment vertical="center"/>
    </xf>
    <xf numFmtId="167" fontId="0" fillId="0" borderId="8" xfId="0" applyNumberFormat="1" applyBorder="1" applyAlignment="1">
      <alignment vertical="center"/>
    </xf>
    <xf numFmtId="167" fontId="0" fillId="0" borderId="8" xfId="3" applyFont="1" applyBorder="1" applyAlignment="1">
      <alignment vertical="center"/>
    </xf>
    <xf numFmtId="167" fontId="0" fillId="0" borderId="11" xfId="3" applyFont="1" applyBorder="1" applyAlignment="1">
      <alignment vertical="center"/>
    </xf>
    <xf numFmtId="167" fontId="11" fillId="0" borderId="1" xfId="3" applyFont="1" applyBorder="1" applyAlignment="1">
      <alignment vertical="center"/>
    </xf>
    <xf numFmtId="0" fontId="9" fillId="0" borderId="0" xfId="0" applyFont="1" applyAlignment="1">
      <alignment vertical="center"/>
    </xf>
    <xf numFmtId="167" fontId="9" fillId="0" borderId="0" xfId="3" applyFont="1" applyBorder="1" applyAlignment="1">
      <alignment vertical="center"/>
    </xf>
    <xf numFmtId="167" fontId="11" fillId="0" borderId="0" xfId="3" applyFont="1" applyBorder="1" applyAlignment="1">
      <alignment vertical="center"/>
    </xf>
    <xf numFmtId="0" fontId="14" fillId="2" borderId="13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167" fontId="14" fillId="2" borderId="14" xfId="3" applyFont="1" applyFill="1" applyBorder="1" applyAlignment="1">
      <alignment horizontal="center" vertical="center"/>
    </xf>
    <xf numFmtId="167" fontId="14" fillId="2" borderId="15" xfId="3" applyFont="1" applyFill="1" applyBorder="1" applyAlignment="1">
      <alignment horizontal="center" vertical="center"/>
    </xf>
    <xf numFmtId="167" fontId="8" fillId="0" borderId="16" xfId="3" applyFont="1" applyBorder="1" applyAlignment="1">
      <alignment horizontal="center" vertical="center"/>
    </xf>
    <xf numFmtId="167" fontId="6" fillId="0" borderId="11" xfId="3" applyFont="1" applyBorder="1" applyAlignment="1">
      <alignment horizontal="left" vertical="center"/>
    </xf>
    <xf numFmtId="168" fontId="11" fillId="0" borderId="0" xfId="3" applyNumberFormat="1" applyFont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167" fontId="14" fillId="2" borderId="29" xfId="3" applyFont="1" applyFill="1" applyBorder="1" applyAlignment="1">
      <alignment horizontal="center" vertical="center"/>
    </xf>
    <xf numFmtId="166" fontId="8" fillId="0" borderId="30" xfId="0" applyNumberFormat="1" applyFont="1" applyBorder="1" applyAlignment="1">
      <alignment vertical="center"/>
    </xf>
    <xf numFmtId="167" fontId="8" fillId="0" borderId="31" xfId="3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167" fontId="11" fillId="0" borderId="0" xfId="3" applyFont="1" applyAlignment="1">
      <alignment horizontal="right" vertical="center"/>
    </xf>
    <xf numFmtId="167" fontId="8" fillId="0" borderId="11" xfId="3" applyFont="1" applyBorder="1" applyAlignment="1">
      <alignment vertical="center"/>
    </xf>
    <xf numFmtId="167" fontId="8" fillId="0" borderId="8" xfId="0" applyNumberFormat="1" applyFont="1" applyBorder="1" applyAlignment="1">
      <alignment vertical="center"/>
    </xf>
    <xf numFmtId="167" fontId="8" fillId="0" borderId="8" xfId="3" applyFont="1" applyBorder="1" applyAlignment="1">
      <alignment vertical="center"/>
    </xf>
    <xf numFmtId="4" fontId="8" fillId="0" borderId="8" xfId="0" applyNumberFormat="1" applyFont="1" applyBorder="1" applyAlignment="1">
      <alignment horizontal="centerContinuous" vertical="center"/>
    </xf>
    <xf numFmtId="4" fontId="11" fillId="0" borderId="0" xfId="0" applyNumberFormat="1" applyFont="1" applyAlignment="1">
      <alignment vertic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6" fillId="0" borderId="0" xfId="0" applyFont="1" applyAlignment="1">
      <alignment vertical="center"/>
    </xf>
    <xf numFmtId="0" fontId="0" fillId="0" borderId="34" xfId="0" applyBorder="1" applyAlignment="1">
      <alignment vertical="center"/>
    </xf>
    <xf numFmtId="4" fontId="0" fillId="0" borderId="0" xfId="0" applyNumberFormat="1" applyAlignment="1">
      <alignment vertical="center"/>
    </xf>
    <xf numFmtId="167" fontId="0" fillId="0" borderId="0" xfId="3" applyFont="1" applyFill="1" applyBorder="1" applyAlignment="1">
      <alignment vertical="center"/>
    </xf>
    <xf numFmtId="167" fontId="0" fillId="0" borderId="35" xfId="3" applyFont="1" applyFill="1" applyBorder="1" applyAlignment="1">
      <alignment vertical="center"/>
    </xf>
    <xf numFmtId="168" fontId="8" fillId="0" borderId="0" xfId="3" applyNumberFormat="1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10" fontId="17" fillId="0" borderId="17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left" vertical="center"/>
    </xf>
    <xf numFmtId="10" fontId="18" fillId="0" borderId="17" xfId="0" applyNumberFormat="1" applyFont="1" applyBorder="1" applyAlignment="1">
      <alignment horizontal="right" vertical="center"/>
    </xf>
    <xf numFmtId="0" fontId="17" fillId="5" borderId="20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10" fontId="18" fillId="5" borderId="17" xfId="0" applyNumberFormat="1" applyFont="1" applyFill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10" fontId="11" fillId="0" borderId="0" xfId="0" applyNumberFormat="1" applyFont="1"/>
    <xf numFmtId="9" fontId="17" fillId="0" borderId="0" xfId="2" applyFont="1" applyBorder="1" applyAlignment="1">
      <alignment horizontal="right" vertical="center"/>
    </xf>
    <xf numFmtId="0" fontId="17" fillId="0" borderId="1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17" fillId="8" borderId="21" xfId="0" applyFont="1" applyFill="1" applyBorder="1" applyAlignment="1">
      <alignment horizontal="left" vertical="center"/>
    </xf>
    <xf numFmtId="0" fontId="18" fillId="8" borderId="32" xfId="0" applyFont="1" applyFill="1" applyBorder="1" applyAlignment="1">
      <alignment horizontal="left" vertical="center"/>
    </xf>
    <xf numFmtId="10" fontId="18" fillId="8" borderId="33" xfId="0" applyNumberFormat="1" applyFont="1" applyFill="1" applyBorder="1" applyAlignment="1">
      <alignment horizontal="right" vertical="center"/>
    </xf>
    <xf numFmtId="0" fontId="18" fillId="0" borderId="0" xfId="0" applyFont="1" applyAlignment="1">
      <alignment horizontal="left" vertical="center"/>
    </xf>
    <xf numFmtId="10" fontId="18" fillId="0" borderId="0" xfId="0" applyNumberFormat="1" applyFont="1" applyAlignment="1">
      <alignment horizontal="right" vertical="center"/>
    </xf>
    <xf numFmtId="10" fontId="17" fillId="0" borderId="0" xfId="0" applyNumberFormat="1" applyFont="1" applyAlignment="1">
      <alignment horizontal="right" vertical="center"/>
    </xf>
    <xf numFmtId="0" fontId="21" fillId="0" borderId="0" xfId="0" applyFont="1" applyAlignment="1">
      <alignment horizontal="justify" vertical="center"/>
    </xf>
    <xf numFmtId="0" fontId="13" fillId="0" borderId="0" xfId="1" applyBorder="1" applyAlignment="1" applyProtection="1">
      <alignment horizontal="left" vertical="center"/>
    </xf>
    <xf numFmtId="0" fontId="22" fillId="0" borderId="0" xfId="0" applyFont="1"/>
    <xf numFmtId="0" fontId="17" fillId="0" borderId="0" xfId="0" applyFont="1" applyAlignment="1">
      <alignment horizontal="right" vertical="center"/>
    </xf>
    <xf numFmtId="0" fontId="13" fillId="0" borderId="0" xfId="1" applyBorder="1" applyAlignment="1" applyProtection="1">
      <alignment vertical="center"/>
    </xf>
    <xf numFmtId="0" fontId="10" fillId="0" borderId="20" xfId="0" applyFont="1" applyBorder="1"/>
    <xf numFmtId="0" fontId="10" fillId="0" borderId="34" xfId="0" applyFont="1" applyBorder="1"/>
    <xf numFmtId="0" fontId="12" fillId="0" borderId="34" xfId="0" applyFont="1" applyBorder="1" applyAlignment="1">
      <alignment horizontal="left" vertical="center"/>
    </xf>
    <xf numFmtId="9" fontId="10" fillId="0" borderId="20" xfId="2" applyFont="1" applyBorder="1"/>
    <xf numFmtId="9" fontId="10" fillId="0" borderId="1" xfId="2" applyFont="1" applyBorder="1" applyAlignment="1">
      <alignment horizontal="center"/>
    </xf>
    <xf numFmtId="9" fontId="10" fillId="0" borderId="17" xfId="2" applyFont="1" applyBorder="1"/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center" vertical="center"/>
    </xf>
    <xf numFmtId="10" fontId="10" fillId="3" borderId="10" xfId="0" applyNumberFormat="1" applyFont="1" applyFill="1" applyBorder="1" applyAlignment="1">
      <alignment horizontal="center" vertical="center"/>
    </xf>
    <xf numFmtId="10" fontId="10" fillId="0" borderId="17" xfId="2" applyNumberFormat="1" applyFont="1" applyBorder="1"/>
    <xf numFmtId="0" fontId="10" fillId="0" borderId="2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10" fontId="10" fillId="3" borderId="17" xfId="0" applyNumberFormat="1" applyFont="1" applyFill="1" applyBorder="1" applyAlignment="1">
      <alignment horizontal="center" vertical="center"/>
    </xf>
    <xf numFmtId="10" fontId="10" fillId="3" borderId="1" xfId="2" applyNumberFormat="1" applyFont="1" applyFill="1" applyBorder="1" applyAlignment="1">
      <alignment horizontal="center"/>
    </xf>
    <xf numFmtId="0" fontId="10" fillId="0" borderId="17" xfId="0" applyFont="1" applyBorder="1"/>
    <xf numFmtId="0" fontId="10" fillId="0" borderId="21" xfId="0" applyFont="1" applyBorder="1" applyAlignment="1">
      <alignment horizontal="left" vertical="center"/>
    </xf>
    <xf numFmtId="10" fontId="10" fillId="3" borderId="33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22" xfId="0" applyFont="1" applyBorder="1" applyAlignment="1">
      <alignment vertical="center"/>
    </xf>
    <xf numFmtId="0" fontId="10" fillId="0" borderId="23" xfId="0" applyFont="1" applyBorder="1" applyAlignment="1">
      <alignment vertical="center"/>
    </xf>
    <xf numFmtId="10" fontId="10" fillId="0" borderId="24" xfId="0" applyNumberFormat="1" applyFont="1" applyBorder="1" applyAlignment="1">
      <alignment vertical="center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10" fillId="0" borderId="27" xfId="0" applyFont="1" applyBorder="1" applyAlignment="1">
      <alignment vertical="center"/>
    </xf>
    <xf numFmtId="0" fontId="12" fillId="5" borderId="5" xfId="0" applyFont="1" applyFill="1" applyBorder="1" applyAlignment="1">
      <alignment vertical="center" wrapText="1"/>
    </xf>
    <xf numFmtId="0" fontId="10" fillId="5" borderId="6" xfId="0" applyFont="1" applyFill="1" applyBorder="1" applyAlignment="1">
      <alignment vertical="center"/>
    </xf>
    <xf numFmtId="10" fontId="10" fillId="0" borderId="20" xfId="2" applyNumberFormat="1" applyFont="1" applyBorder="1" applyAlignment="1">
      <alignment horizontal="right"/>
    </xf>
    <xf numFmtId="10" fontId="10" fillId="0" borderId="1" xfId="2" applyNumberFormat="1" applyFont="1" applyBorder="1" applyAlignment="1">
      <alignment horizontal="right"/>
    </xf>
    <xf numFmtId="10" fontId="10" fillId="0" borderId="17" xfId="2" applyNumberFormat="1" applyFont="1" applyBorder="1" applyAlignment="1">
      <alignment horizontal="right"/>
    </xf>
    <xf numFmtId="10" fontId="10" fillId="0" borderId="21" xfId="2" applyNumberFormat="1" applyFont="1" applyBorder="1" applyAlignment="1">
      <alignment horizontal="right"/>
    </xf>
    <xf numFmtId="10" fontId="10" fillId="0" borderId="32" xfId="2" applyNumberFormat="1" applyFont="1" applyBorder="1" applyAlignment="1">
      <alignment horizontal="right"/>
    </xf>
    <xf numFmtId="10" fontId="10" fillId="0" borderId="33" xfId="2" applyNumberFormat="1" applyFont="1" applyBorder="1" applyAlignment="1">
      <alignment horizontal="right"/>
    </xf>
    <xf numFmtId="167" fontId="8" fillId="0" borderId="9" xfId="3" applyFont="1" applyBorder="1" applyAlignment="1">
      <alignment vertical="center"/>
    </xf>
    <xf numFmtId="167" fontId="8" fillId="0" borderId="5" xfId="3" applyFont="1" applyBorder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 wrapText="1"/>
    </xf>
    <xf numFmtId="0" fontId="10" fillId="0" borderId="20" xfId="0" applyFont="1" applyBorder="1" applyAlignment="1">
      <alignment horizontal="right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67" fontId="6" fillId="0" borderId="0" xfId="3" applyFont="1" applyAlignment="1">
      <alignment vertical="center"/>
    </xf>
    <xf numFmtId="0" fontId="25" fillId="10" borderId="5" xfId="0" applyFont="1" applyFill="1" applyBorder="1" applyAlignment="1">
      <alignment vertical="center"/>
    </xf>
    <xf numFmtId="0" fontId="25" fillId="10" borderId="6" xfId="0" applyFont="1" applyFill="1" applyBorder="1" applyAlignment="1">
      <alignment vertical="center"/>
    </xf>
    <xf numFmtId="167" fontId="25" fillId="10" borderId="6" xfId="3" applyFont="1" applyFill="1" applyBorder="1" applyAlignment="1">
      <alignment vertical="center"/>
    </xf>
    <xf numFmtId="167" fontId="25" fillId="10" borderId="7" xfId="3" applyFont="1" applyFill="1" applyBorder="1" applyAlignment="1">
      <alignment vertical="center"/>
    </xf>
    <xf numFmtId="0" fontId="26" fillId="10" borderId="6" xfId="0" applyFont="1" applyFill="1" applyBorder="1" applyAlignment="1">
      <alignment vertical="center"/>
    </xf>
    <xf numFmtId="167" fontId="26" fillId="10" borderId="6" xfId="3" applyFont="1" applyFill="1" applyBorder="1" applyAlignment="1">
      <alignment vertical="center"/>
    </xf>
    <xf numFmtId="167" fontId="26" fillId="10" borderId="7" xfId="3" applyFont="1" applyFill="1" applyBorder="1" applyAlignment="1">
      <alignment vertical="center"/>
    </xf>
    <xf numFmtId="44" fontId="25" fillId="10" borderId="4" xfId="4" applyFont="1" applyFill="1" applyBorder="1" applyAlignment="1">
      <alignment horizontal="center" vertical="center"/>
    </xf>
    <xf numFmtId="44" fontId="25" fillId="10" borderId="4" xfId="4" applyFont="1" applyFill="1" applyBorder="1" applyAlignment="1">
      <alignment vertical="center"/>
    </xf>
    <xf numFmtId="44" fontId="8" fillId="2" borderId="4" xfId="4" applyFont="1" applyFill="1" applyBorder="1" applyAlignment="1">
      <alignment vertical="center"/>
    </xf>
    <xf numFmtId="165" fontId="11" fillId="0" borderId="0" xfId="0" applyNumberFormat="1" applyFont="1" applyAlignment="1">
      <alignment vertical="center"/>
    </xf>
    <xf numFmtId="170" fontId="11" fillId="0" borderId="1" xfId="3" applyNumberFormat="1" applyFont="1" applyBorder="1" applyAlignment="1">
      <alignment vertical="center"/>
    </xf>
    <xf numFmtId="170" fontId="11" fillId="0" borderId="0" xfId="3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/>
    </xf>
    <xf numFmtId="170" fontId="11" fillId="0" borderId="0" xfId="3" applyNumberFormat="1" applyFont="1" applyAlignment="1">
      <alignment vertical="center"/>
    </xf>
    <xf numFmtId="167" fontId="8" fillId="4" borderId="0" xfId="3" applyFont="1" applyFill="1" applyBorder="1" applyAlignment="1">
      <alignment horizontal="center" vertical="center"/>
    </xf>
    <xf numFmtId="0" fontId="25" fillId="4" borderId="0" xfId="0" applyFont="1" applyFill="1" applyAlignment="1">
      <alignment horizontal="left" vertical="center"/>
    </xf>
    <xf numFmtId="44" fontId="25" fillId="4" borderId="0" xfId="4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44" fontId="6" fillId="4" borderId="1" xfId="0" applyNumberFormat="1" applyFont="1" applyFill="1" applyBorder="1" applyAlignment="1">
      <alignment vertical="center"/>
    </xf>
    <xf numFmtId="44" fontId="6" fillId="4" borderId="0" xfId="4" applyFont="1" applyFill="1" applyBorder="1" applyAlignment="1">
      <alignment vertical="center"/>
    </xf>
    <xf numFmtId="167" fontId="14" fillId="2" borderId="10" xfId="3" applyFont="1" applyFill="1" applyBorder="1" applyAlignment="1">
      <alignment horizontal="center" vertical="center"/>
    </xf>
    <xf numFmtId="10" fontId="8" fillId="0" borderId="12" xfId="2" applyNumberFormat="1" applyFont="1" applyBorder="1" applyAlignment="1">
      <alignment horizontal="center" vertical="center"/>
    </xf>
    <xf numFmtId="10" fontId="0" fillId="0" borderId="12" xfId="2" applyNumberFormat="1" applyFont="1" applyBorder="1" applyAlignment="1">
      <alignment horizontal="center" vertical="center"/>
    </xf>
    <xf numFmtId="9" fontId="8" fillId="0" borderId="15" xfId="2" applyFont="1" applyBorder="1" applyAlignment="1">
      <alignment horizontal="center" vertical="center"/>
    </xf>
    <xf numFmtId="1" fontId="11" fillId="4" borderId="1" xfId="0" applyNumberFormat="1" applyFont="1" applyFill="1" applyBorder="1" applyAlignment="1">
      <alignment horizontal="center" vertical="center"/>
    </xf>
    <xf numFmtId="1" fontId="11" fillId="0" borderId="1" xfId="3" applyNumberFormat="1" applyFont="1" applyFill="1" applyBorder="1" applyAlignment="1">
      <alignment horizontal="center" vertical="center"/>
    </xf>
    <xf numFmtId="171" fontId="11" fillId="0" borderId="2" xfId="3" applyNumberFormat="1" applyFont="1" applyBorder="1" applyAlignment="1">
      <alignment horizontal="center" vertical="center"/>
    </xf>
    <xf numFmtId="171" fontId="11" fillId="0" borderId="1" xfId="3" applyNumberFormat="1" applyFont="1" applyFill="1" applyBorder="1" applyAlignment="1">
      <alignment horizontal="center" vertical="center"/>
    </xf>
    <xf numFmtId="171" fontId="11" fillId="0" borderId="1" xfId="3" applyNumberFormat="1" applyFont="1" applyBorder="1" applyAlignment="1">
      <alignment horizontal="center" vertical="center"/>
    </xf>
    <xf numFmtId="171" fontId="8" fillId="0" borderId="0" xfId="3" applyNumberFormat="1" applyFont="1" applyAlignment="1">
      <alignment horizontal="center" vertical="center"/>
    </xf>
    <xf numFmtId="44" fontId="8" fillId="2" borderId="7" xfId="4" applyFont="1" applyFill="1" applyBorder="1" applyAlignment="1">
      <alignment horizontal="center" vertical="center"/>
    </xf>
    <xf numFmtId="44" fontId="11" fillId="0" borderId="2" xfId="4" applyFont="1" applyBorder="1" applyAlignment="1">
      <alignment horizontal="center" vertical="center"/>
    </xf>
    <xf numFmtId="44" fontId="11" fillId="0" borderId="1" xfId="4" applyFont="1" applyBorder="1" applyAlignment="1">
      <alignment horizontal="center" vertical="center"/>
    </xf>
    <xf numFmtId="44" fontId="11" fillId="0" borderId="1" xfId="4" applyFont="1" applyFill="1" applyBorder="1" applyAlignment="1">
      <alignment horizontal="center" vertical="center"/>
    </xf>
    <xf numFmtId="44" fontId="8" fillId="0" borderId="0" xfId="4" applyFont="1" applyAlignment="1">
      <alignment horizontal="center" vertical="center"/>
    </xf>
    <xf numFmtId="44" fontId="8" fillId="0" borderId="8" xfId="4" applyFont="1" applyBorder="1" applyAlignment="1">
      <alignment horizontal="center" vertical="center"/>
    </xf>
    <xf numFmtId="44" fontId="11" fillId="3" borderId="1" xfId="4" applyFont="1" applyFill="1" applyBorder="1" applyAlignment="1">
      <alignment horizontal="center" vertical="center"/>
    </xf>
    <xf numFmtId="44" fontId="6" fillId="3" borderId="2" xfId="4" applyFont="1" applyFill="1" applyBorder="1" applyAlignment="1">
      <alignment horizontal="center" vertical="center"/>
    </xf>
    <xf numFmtId="44" fontId="6" fillId="0" borderId="1" xfId="4" applyFont="1" applyBorder="1" applyAlignment="1">
      <alignment horizontal="center" vertical="center"/>
    </xf>
    <xf numFmtId="171" fontId="6" fillId="0" borderId="3" xfId="3" applyNumberFormat="1" applyFont="1" applyBorder="1" applyAlignment="1">
      <alignment horizontal="center" vertical="center"/>
    </xf>
    <xf numFmtId="171" fontId="6" fillId="0" borderId="1" xfId="3" applyNumberFormat="1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10" fontId="8" fillId="4" borderId="4" xfId="2" applyNumberFormat="1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167" fontId="8" fillId="0" borderId="0" xfId="3" applyFont="1" applyBorder="1" applyAlignment="1">
      <alignment horizontal="left" vertical="center"/>
    </xf>
    <xf numFmtId="4" fontId="8" fillId="0" borderId="0" xfId="0" applyNumberFormat="1" applyFont="1" applyAlignment="1">
      <alignment horizontal="centerContinuous" vertical="center"/>
    </xf>
    <xf numFmtId="166" fontId="8" fillId="0" borderId="0" xfId="0" applyNumberFormat="1" applyFont="1" applyAlignment="1">
      <alignment vertical="center"/>
    </xf>
    <xf numFmtId="9" fontId="8" fillId="0" borderId="0" xfId="2" applyFont="1" applyBorder="1" applyAlignment="1">
      <alignment horizontal="center" vertical="center"/>
    </xf>
    <xf numFmtId="9" fontId="11" fillId="0" borderId="0" xfId="2" applyFont="1" applyAlignment="1">
      <alignment vertical="center"/>
    </xf>
    <xf numFmtId="44" fontId="11" fillId="0" borderId="0" xfId="0" applyNumberFormat="1" applyFont="1" applyAlignment="1">
      <alignment vertical="center"/>
    </xf>
    <xf numFmtId="171" fontId="11" fillId="0" borderId="0" xfId="0" applyNumberFormat="1" applyFont="1" applyAlignment="1">
      <alignment vertical="center"/>
    </xf>
    <xf numFmtId="171" fontId="8" fillId="0" borderId="3" xfId="3" applyNumberFormat="1" applyFont="1" applyBorder="1" applyAlignment="1">
      <alignment horizontal="center" vertical="center"/>
    </xf>
    <xf numFmtId="2" fontId="11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44" fontId="8" fillId="0" borderId="0" xfId="4" applyFont="1" applyFill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167" fontId="6" fillId="0" borderId="6" xfId="3" applyFont="1" applyBorder="1" applyAlignment="1">
      <alignment vertical="center"/>
    </xf>
    <xf numFmtId="167" fontId="6" fillId="0" borderId="7" xfId="3" applyFont="1" applyBorder="1" applyAlignment="1">
      <alignment vertical="center"/>
    </xf>
    <xf numFmtId="44" fontId="8" fillId="2" borderId="0" xfId="4" applyFont="1" applyFill="1" applyBorder="1" applyAlignment="1">
      <alignment vertical="center"/>
    </xf>
    <xf numFmtId="0" fontId="28" fillId="0" borderId="0" xfId="5" applyFont="1"/>
    <xf numFmtId="0" fontId="5" fillId="0" borderId="0" xfId="6"/>
    <xf numFmtId="0" fontId="27" fillId="0" borderId="0" xfId="6" applyFont="1"/>
    <xf numFmtId="0" fontId="27" fillId="0" borderId="1" xfId="6" applyFont="1" applyBorder="1"/>
    <xf numFmtId="0" fontId="27" fillId="0" borderId="1" xfId="6" applyFont="1" applyBorder="1" applyAlignment="1">
      <alignment horizontal="center"/>
    </xf>
    <xf numFmtId="20" fontId="27" fillId="0" borderId="1" xfId="6" applyNumberFormat="1" applyFont="1" applyBorder="1"/>
    <xf numFmtId="0" fontId="5" fillId="0" borderId="40" xfId="6" applyBorder="1"/>
    <xf numFmtId="0" fontId="5" fillId="0" borderId="8" xfId="6" applyBorder="1"/>
    <xf numFmtId="167" fontId="5" fillId="0" borderId="1" xfId="3" applyFont="1" applyBorder="1"/>
    <xf numFmtId="0" fontId="5" fillId="0" borderId="1" xfId="6" applyBorder="1"/>
    <xf numFmtId="0" fontId="27" fillId="0" borderId="40" xfId="6" applyFont="1" applyBorder="1"/>
    <xf numFmtId="0" fontId="27" fillId="0" borderId="8" xfId="6" applyFont="1" applyBorder="1"/>
    <xf numFmtId="167" fontId="27" fillId="0" borderId="1" xfId="3" applyFont="1" applyBorder="1"/>
    <xf numFmtId="10" fontId="27" fillId="0" borderId="1" xfId="2" applyNumberFormat="1" applyFont="1" applyBorder="1"/>
    <xf numFmtId="0" fontId="6" fillId="0" borderId="1" xfId="0" applyFont="1" applyBorder="1" applyAlignment="1">
      <alignment horizontal="center" vertical="center"/>
    </xf>
    <xf numFmtId="13" fontId="6" fillId="3" borderId="1" xfId="0" applyNumberFormat="1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7" fontId="6" fillId="3" borderId="2" xfId="3" applyFont="1" applyFill="1" applyBorder="1" applyAlignment="1">
      <alignment horizontal="center" vertical="center"/>
    </xf>
    <xf numFmtId="167" fontId="6" fillId="0" borderId="1" xfId="3" applyFont="1" applyBorder="1" applyAlignment="1">
      <alignment horizontal="center" vertical="center"/>
    </xf>
    <xf numFmtId="167" fontId="6" fillId="3" borderId="1" xfId="3" applyFont="1" applyFill="1" applyBorder="1" applyAlignment="1">
      <alignment horizontal="center" vertical="center"/>
    </xf>
    <xf numFmtId="167" fontId="8" fillId="2" borderId="4" xfId="3" applyFont="1" applyFill="1" applyBorder="1" applyAlignment="1">
      <alignment horizontal="center" vertical="center"/>
    </xf>
    <xf numFmtId="167" fontId="8" fillId="2" borderId="4" xfId="3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167" fontId="6" fillId="0" borderId="0" xfId="0" applyNumberFormat="1" applyFont="1" applyAlignment="1">
      <alignment vertical="center"/>
    </xf>
    <xf numFmtId="168" fontId="6" fillId="0" borderId="1" xfId="3" applyNumberFormat="1" applyFont="1" applyBorder="1" applyAlignment="1">
      <alignment horizontal="center" vertical="center"/>
    </xf>
    <xf numFmtId="167" fontId="6" fillId="3" borderId="0" xfId="3" applyFont="1" applyFill="1" applyAlignment="1">
      <alignment vertical="center"/>
    </xf>
    <xf numFmtId="0" fontId="6" fillId="3" borderId="0" xfId="0" applyFont="1" applyFill="1" applyAlignment="1">
      <alignment vertical="center"/>
    </xf>
    <xf numFmtId="168" fontId="6" fillId="0" borderId="1" xfId="3" applyNumberFormat="1" applyFont="1" applyBorder="1" applyAlignment="1">
      <alignment vertical="center"/>
    </xf>
    <xf numFmtId="167" fontId="6" fillId="0" borderId="2" xfId="3" applyFont="1" applyBorder="1" applyAlignment="1">
      <alignment horizontal="center" vertical="center"/>
    </xf>
    <xf numFmtId="169" fontId="8" fillId="0" borderId="1" xfId="0" applyNumberFormat="1" applyFont="1" applyBorder="1" applyAlignment="1">
      <alignment horizontal="right" vertical="center"/>
    </xf>
    <xf numFmtId="169" fontId="0" fillId="0" borderId="1" xfId="0" applyNumberFormat="1" applyBorder="1" applyAlignment="1">
      <alignment horizontal="right" vertical="center"/>
    </xf>
    <xf numFmtId="169" fontId="6" fillId="0" borderId="1" xfId="0" applyNumberFormat="1" applyFont="1" applyBorder="1" applyAlignment="1">
      <alignment horizontal="right" vertical="center"/>
    </xf>
    <xf numFmtId="169" fontId="8" fillId="0" borderId="32" xfId="0" applyNumberFormat="1" applyFont="1" applyBorder="1" applyAlignment="1">
      <alignment horizontal="right" vertical="center"/>
    </xf>
    <xf numFmtId="10" fontId="6" fillId="0" borderId="12" xfId="2" applyNumberFormat="1" applyFont="1" applyBorder="1" applyAlignment="1">
      <alignment horizontal="center" vertical="center"/>
    </xf>
    <xf numFmtId="44" fontId="6" fillId="0" borderId="2" xfId="4" applyFont="1" applyBorder="1" applyAlignment="1">
      <alignment horizontal="center" vertical="center"/>
    </xf>
    <xf numFmtId="167" fontId="6" fillId="0" borderId="0" xfId="3" applyFont="1" applyAlignment="1">
      <alignment horizontal="right" vertical="center"/>
    </xf>
    <xf numFmtId="167" fontId="6" fillId="0" borderId="1" xfId="3" applyFont="1" applyBorder="1" applyAlignment="1">
      <alignment vertical="center"/>
    </xf>
    <xf numFmtId="169" fontId="8" fillId="0" borderId="3" xfId="0" applyNumberFormat="1" applyFont="1" applyBorder="1" applyAlignment="1">
      <alignment horizontal="right" vertical="center"/>
    </xf>
    <xf numFmtId="2" fontId="11" fillId="6" borderId="1" xfId="3" applyNumberFormat="1" applyFont="1" applyFill="1" applyBorder="1" applyAlignment="1">
      <alignment horizontal="center" vertical="center"/>
    </xf>
    <xf numFmtId="167" fontId="6" fillId="0" borderId="0" xfId="3" applyFont="1" applyFill="1" applyAlignment="1">
      <alignment vertical="center"/>
    </xf>
    <xf numFmtId="10" fontId="11" fillId="0" borderId="0" xfId="2" applyNumberFormat="1" applyFont="1" applyFill="1" applyAlignment="1">
      <alignment vertical="center"/>
    </xf>
    <xf numFmtId="167" fontId="11" fillId="0" borderId="0" xfId="3" applyFont="1" applyFill="1" applyAlignment="1">
      <alignment vertical="center"/>
    </xf>
    <xf numFmtId="10" fontId="12" fillId="5" borderId="7" xfId="2" applyNumberFormat="1" applyFont="1" applyFill="1" applyBorder="1" applyAlignment="1">
      <alignment horizontal="center" vertical="center" wrapText="1"/>
    </xf>
    <xf numFmtId="10" fontId="6" fillId="6" borderId="1" xfId="0" applyNumberFormat="1" applyFont="1" applyFill="1" applyBorder="1" applyAlignment="1">
      <alignment horizontal="center" vertical="center"/>
    </xf>
    <xf numFmtId="171" fontId="11" fillId="3" borderId="2" xfId="3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vertical="center"/>
    </xf>
    <xf numFmtId="0" fontId="29" fillId="0" borderId="1" xfId="0" applyFont="1" applyBorder="1" applyAlignment="1">
      <alignment horizontal="center" vertical="center"/>
    </xf>
    <xf numFmtId="176" fontId="29" fillId="3" borderId="2" xfId="4" applyNumberFormat="1" applyFont="1" applyFill="1" applyBorder="1" applyAlignment="1" applyProtection="1">
      <alignment horizontal="center" vertical="center"/>
    </xf>
    <xf numFmtId="176" fontId="29" fillId="0" borderId="2" xfId="4" applyNumberFormat="1" applyFont="1" applyBorder="1" applyAlignment="1" applyProtection="1">
      <alignment horizontal="center" vertical="center"/>
    </xf>
    <xf numFmtId="0" fontId="29" fillId="0" borderId="2" xfId="0" applyFont="1" applyBorder="1" applyAlignment="1">
      <alignment horizontal="center" vertical="center"/>
    </xf>
    <xf numFmtId="175" fontId="29" fillId="0" borderId="1" xfId="3" applyNumberFormat="1" applyFont="1" applyFill="1" applyBorder="1" applyAlignment="1" applyProtection="1">
      <alignment horizontal="center" vertical="center"/>
    </xf>
    <xf numFmtId="174" fontId="29" fillId="3" borderId="2" xfId="3" applyNumberFormat="1" applyFont="1" applyFill="1" applyBorder="1" applyAlignment="1" applyProtection="1">
      <alignment horizontal="center" vertical="center"/>
    </xf>
    <xf numFmtId="174" fontId="8" fillId="0" borderId="2" xfId="3" applyNumberFormat="1" applyFont="1" applyFill="1" applyBorder="1" applyAlignment="1" applyProtection="1">
      <alignment horizontal="center" vertical="center"/>
    </xf>
    <xf numFmtId="20" fontId="27" fillId="0" borderId="0" xfId="6" applyNumberFormat="1" applyFont="1"/>
    <xf numFmtId="0" fontId="27" fillId="0" borderId="0" xfId="6" applyFont="1" applyAlignment="1">
      <alignment horizontal="left"/>
    </xf>
    <xf numFmtId="167" fontId="8" fillId="0" borderId="11" xfId="3" applyFont="1" applyBorder="1" applyAlignment="1">
      <alignment horizontal="left" vertical="center"/>
    </xf>
    <xf numFmtId="167" fontId="8" fillId="0" borderId="8" xfId="3" applyFont="1" applyBorder="1" applyAlignment="1">
      <alignment horizontal="left" vertical="center"/>
    </xf>
    <xf numFmtId="44" fontId="11" fillId="0" borderId="1" xfId="4" applyFont="1" applyFill="1" applyBorder="1" applyAlignment="1">
      <alignment vertical="center"/>
    </xf>
    <xf numFmtId="168" fontId="11" fillId="0" borderId="1" xfId="3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174" fontId="0" fillId="0" borderId="0" xfId="66" applyNumberFormat="1" applyFont="1" applyBorder="1" applyAlignment="1" applyProtection="1">
      <alignment vertical="center"/>
    </xf>
    <xf numFmtId="0" fontId="32" fillId="0" borderId="0" xfId="65" applyAlignment="1">
      <alignment vertical="center"/>
    </xf>
    <xf numFmtId="174" fontId="35" fillId="0" borderId="0" xfId="66" applyNumberFormat="1" applyFont="1" applyBorder="1" applyAlignment="1" applyProtection="1">
      <alignment vertical="center"/>
    </xf>
    <xf numFmtId="0" fontId="35" fillId="0" borderId="0" xfId="65" applyFont="1" applyAlignment="1">
      <alignment vertical="center"/>
    </xf>
    <xf numFmtId="0" fontId="32" fillId="0" borderId="34" xfId="65" applyBorder="1" applyAlignment="1">
      <alignment vertical="center"/>
    </xf>
    <xf numFmtId="4" fontId="32" fillId="0" borderId="0" xfId="65" applyNumberFormat="1" applyAlignment="1">
      <alignment vertical="center"/>
    </xf>
    <xf numFmtId="174" fontId="0" fillId="0" borderId="35" xfId="66" applyNumberFormat="1" applyFont="1" applyBorder="1" applyAlignment="1" applyProtection="1">
      <alignment vertical="center"/>
    </xf>
    <xf numFmtId="174" fontId="38" fillId="0" borderId="16" xfId="66" applyNumberFormat="1" applyFont="1" applyBorder="1" applyAlignment="1" applyProtection="1">
      <alignment horizontal="center" vertical="center"/>
    </xf>
    <xf numFmtId="174" fontId="0" fillId="0" borderId="9" xfId="66" applyNumberFormat="1" applyFont="1" applyBorder="1" applyAlignment="1" applyProtection="1">
      <alignment vertical="center"/>
    </xf>
    <xf numFmtId="174" fontId="38" fillId="0" borderId="9" xfId="66" applyNumberFormat="1" applyFont="1" applyBorder="1" applyAlignment="1" applyProtection="1">
      <alignment vertical="center"/>
    </xf>
    <xf numFmtId="174" fontId="38" fillId="0" borderId="31" xfId="66" applyNumberFormat="1" applyFont="1" applyBorder="1" applyAlignment="1" applyProtection="1">
      <alignment vertical="center"/>
    </xf>
    <xf numFmtId="174" fontId="38" fillId="0" borderId="10" xfId="66" applyNumberFormat="1" applyFont="1" applyBorder="1" applyAlignment="1" applyProtection="1">
      <alignment horizontal="center" vertical="center"/>
    </xf>
    <xf numFmtId="174" fontId="38" fillId="0" borderId="11" xfId="66" applyNumberFormat="1" applyFont="1" applyBorder="1" applyAlignment="1" applyProtection="1">
      <alignment vertical="center"/>
    </xf>
    <xf numFmtId="174" fontId="38" fillId="0" borderId="8" xfId="65" applyNumberFormat="1" applyFont="1" applyBorder="1" applyAlignment="1">
      <alignment vertical="center"/>
    </xf>
    <xf numFmtId="174" fontId="38" fillId="0" borderId="8" xfId="66" applyNumberFormat="1" applyFont="1" applyBorder="1" applyAlignment="1" applyProtection="1">
      <alignment vertical="center"/>
    </xf>
    <xf numFmtId="169" fontId="38" fillId="0" borderId="1" xfId="65" applyNumberFormat="1" applyFont="1" applyBorder="1" applyAlignment="1">
      <alignment horizontal="right" vertical="center"/>
    </xf>
    <xf numFmtId="10" fontId="38" fillId="0" borderId="12" xfId="67" applyNumberFormat="1" applyFont="1" applyBorder="1" applyAlignment="1" applyProtection="1">
      <alignment horizontal="right" vertical="center"/>
    </xf>
    <xf numFmtId="174" fontId="38" fillId="0" borderId="0" xfId="66" applyNumberFormat="1" applyFont="1" applyBorder="1" applyAlignment="1" applyProtection="1">
      <alignment vertical="center"/>
    </xf>
    <xf numFmtId="0" fontId="38" fillId="0" borderId="0" xfId="65" applyFont="1" applyAlignment="1">
      <alignment vertical="center"/>
    </xf>
    <xf numFmtId="174" fontId="0" fillId="0" borderId="11" xfId="66" applyNumberFormat="1" applyFont="1" applyBorder="1" applyAlignment="1" applyProtection="1">
      <alignment vertical="center"/>
    </xf>
    <xf numFmtId="174" fontId="32" fillId="0" borderId="8" xfId="65" applyNumberFormat="1" applyBorder="1" applyAlignment="1">
      <alignment vertical="center"/>
    </xf>
    <xf numFmtId="174" fontId="0" fillId="0" borderId="8" xfId="66" applyNumberFormat="1" applyFont="1" applyBorder="1" applyAlignment="1" applyProtection="1">
      <alignment vertical="center"/>
    </xf>
    <xf numFmtId="169" fontId="32" fillId="0" borderId="1" xfId="65" applyNumberFormat="1" applyBorder="1" applyAlignment="1">
      <alignment horizontal="right" vertical="center"/>
    </xf>
    <xf numFmtId="10" fontId="0" fillId="0" borderId="12" xfId="67" applyNumberFormat="1" applyFont="1" applyBorder="1" applyAlignment="1" applyProtection="1">
      <alignment horizontal="right" vertical="center"/>
    </xf>
    <xf numFmtId="174" fontId="29" fillId="0" borderId="11" xfId="66" applyNumberFormat="1" applyFont="1" applyBorder="1" applyAlignment="1" applyProtection="1">
      <alignment horizontal="left" vertical="center"/>
    </xf>
    <xf numFmtId="174" fontId="38" fillId="0" borderId="8" xfId="66" applyNumberFormat="1" applyFont="1" applyBorder="1" applyAlignment="1" applyProtection="1">
      <alignment horizontal="left" vertical="center"/>
    </xf>
    <xf numFmtId="169" fontId="29" fillId="0" borderId="1" xfId="65" applyNumberFormat="1" applyFont="1" applyBorder="1" applyAlignment="1">
      <alignment horizontal="right" vertical="center"/>
    </xf>
    <xf numFmtId="174" fontId="8" fillId="0" borderId="11" xfId="66" applyNumberFormat="1" applyFont="1" applyBorder="1" applyAlignment="1" applyProtection="1">
      <alignment horizontal="left" vertical="center"/>
    </xf>
    <xf numFmtId="169" fontId="8" fillId="0" borderId="3" xfId="65" applyNumberFormat="1" applyFont="1" applyBorder="1" applyAlignment="1">
      <alignment horizontal="right" vertical="center"/>
    </xf>
    <xf numFmtId="174" fontId="38" fillId="0" borderId="11" xfId="66" applyNumberFormat="1" applyFont="1" applyBorder="1" applyAlignment="1" applyProtection="1">
      <alignment horizontal="left" vertical="center"/>
    </xf>
    <xf numFmtId="4" fontId="38" fillId="0" borderId="8" xfId="65" applyNumberFormat="1" applyFont="1" applyBorder="1" applyAlignment="1">
      <alignment horizontal="center" vertical="center"/>
    </xf>
    <xf numFmtId="169" fontId="38" fillId="0" borderId="32" xfId="65" applyNumberFormat="1" applyFont="1" applyBorder="1" applyAlignment="1">
      <alignment horizontal="right" vertical="center"/>
    </xf>
    <xf numFmtId="174" fontId="38" fillId="0" borderId="5" xfId="66" applyNumberFormat="1" applyFont="1" applyBorder="1" applyAlignment="1" applyProtection="1">
      <alignment horizontal="left" vertical="center"/>
    </xf>
    <xf numFmtId="4" fontId="38" fillId="0" borderId="6" xfId="65" applyNumberFormat="1" applyFont="1" applyBorder="1" applyAlignment="1">
      <alignment horizontal="center" vertical="center"/>
    </xf>
    <xf numFmtId="174" fontId="38" fillId="0" borderId="6" xfId="66" applyNumberFormat="1" applyFont="1" applyBorder="1" applyAlignment="1" applyProtection="1">
      <alignment vertical="center"/>
    </xf>
    <xf numFmtId="177" fontId="38" fillId="0" borderId="30" xfId="65" applyNumberFormat="1" applyFont="1" applyBorder="1" applyAlignment="1">
      <alignment vertical="center"/>
    </xf>
    <xf numFmtId="9" fontId="38" fillId="0" borderId="15" xfId="67" applyFont="1" applyBorder="1" applyAlignment="1" applyProtection="1">
      <alignment horizontal="center" vertical="center"/>
    </xf>
    <xf numFmtId="174" fontId="38" fillId="0" borderId="0" xfId="66" applyNumberFormat="1" applyFont="1" applyBorder="1" applyAlignment="1" applyProtection="1">
      <alignment horizontal="left" vertical="center"/>
    </xf>
    <xf numFmtId="4" fontId="38" fillId="0" borderId="0" xfId="65" applyNumberFormat="1" applyFont="1" applyAlignment="1">
      <alignment horizontal="center" vertical="center"/>
    </xf>
    <xf numFmtId="177" fontId="38" fillId="0" borderId="0" xfId="65" applyNumberFormat="1" applyFont="1" applyAlignment="1">
      <alignment vertical="center"/>
    </xf>
    <xf numFmtId="9" fontId="38" fillId="0" borderId="0" xfId="67" applyFont="1" applyBorder="1" applyAlignment="1" applyProtection="1">
      <alignment horizontal="center" vertical="center"/>
    </xf>
    <xf numFmtId="0" fontId="29" fillId="0" borderId="0" xfId="65" applyFont="1" applyAlignment="1">
      <alignment vertical="center"/>
    </xf>
    <xf numFmtId="174" fontId="29" fillId="0" borderId="0" xfId="66" applyNumberFormat="1" applyFont="1" applyBorder="1" applyAlignment="1" applyProtection="1">
      <alignment vertical="center"/>
    </xf>
    <xf numFmtId="175" fontId="29" fillId="0" borderId="0" xfId="66" applyNumberFormat="1" applyFont="1" applyBorder="1" applyAlignment="1" applyProtection="1">
      <alignment horizontal="center" vertical="center"/>
    </xf>
    <xf numFmtId="174" fontId="29" fillId="0" borderId="0" xfId="66" applyNumberFormat="1" applyFont="1" applyBorder="1" applyAlignment="1" applyProtection="1">
      <alignment horizontal="center" vertical="center"/>
    </xf>
    <xf numFmtId="43" fontId="29" fillId="0" borderId="0" xfId="65" applyNumberFormat="1" applyFont="1" applyAlignment="1">
      <alignment vertical="center"/>
    </xf>
    <xf numFmtId="174" fontId="38" fillId="0" borderId="5" xfId="66" applyNumberFormat="1" applyFont="1" applyBorder="1" applyAlignment="1" applyProtection="1">
      <alignment vertical="center"/>
    </xf>
    <xf numFmtId="10" fontId="38" fillId="14" borderId="4" xfId="67" applyNumberFormat="1" applyFont="1" applyFill="1" applyBorder="1" applyAlignment="1" applyProtection="1">
      <alignment vertical="center"/>
    </xf>
    <xf numFmtId="0" fontId="32" fillId="0" borderId="0" xfId="65"/>
    <xf numFmtId="0" fontId="39" fillId="15" borderId="13" xfId="65" applyFont="1" applyFill="1" applyBorder="1" applyAlignment="1">
      <alignment horizontal="center" vertical="center"/>
    </xf>
    <xf numFmtId="0" fontId="39" fillId="15" borderId="14" xfId="65" applyFont="1" applyFill="1" applyBorder="1" applyAlignment="1">
      <alignment horizontal="center" vertical="center"/>
    </xf>
    <xf numFmtId="174" fontId="39" fillId="15" borderId="14" xfId="66" applyNumberFormat="1" applyFont="1" applyFill="1" applyBorder="1" applyAlignment="1" applyProtection="1">
      <alignment horizontal="center" vertical="center"/>
    </xf>
    <xf numFmtId="174" fontId="39" fillId="15" borderId="15" xfId="66" applyNumberFormat="1" applyFont="1" applyFill="1" applyBorder="1" applyAlignment="1" applyProtection="1">
      <alignment horizontal="center" vertical="center"/>
    </xf>
    <xf numFmtId="0" fontId="29" fillId="0" borderId="2" xfId="65" applyFont="1" applyBorder="1" applyAlignment="1">
      <alignment vertical="center"/>
    </xf>
    <xf numFmtId="0" fontId="29" fillId="0" borderId="2" xfId="65" applyFont="1" applyBorder="1" applyAlignment="1">
      <alignment horizontal="center" vertical="center"/>
    </xf>
    <xf numFmtId="178" fontId="29" fillId="16" borderId="2" xfId="66" applyNumberFormat="1" applyFont="1" applyFill="1" applyBorder="1" applyAlignment="1" applyProtection="1">
      <alignment horizontal="center" vertical="center"/>
    </xf>
    <xf numFmtId="178" fontId="29" fillId="0" borderId="2" xfId="66" applyNumberFormat="1" applyFont="1" applyBorder="1" applyAlignment="1" applyProtection="1">
      <alignment horizontal="center" vertical="center"/>
    </xf>
    <xf numFmtId="178" fontId="29" fillId="14" borderId="2" xfId="66" applyNumberFormat="1" applyFont="1" applyFill="1" applyBorder="1" applyAlignment="1" applyProtection="1">
      <alignment horizontal="center" vertical="center"/>
    </xf>
    <xf numFmtId="0" fontId="29" fillId="0" borderId="1" xfId="65" applyFont="1" applyBorder="1" applyAlignment="1">
      <alignment vertical="center"/>
    </xf>
    <xf numFmtId="0" fontId="29" fillId="0" borderId="1" xfId="65" applyFont="1" applyBorder="1" applyAlignment="1">
      <alignment horizontal="center" vertical="center"/>
    </xf>
    <xf numFmtId="2" fontId="29" fillId="14" borderId="1" xfId="65" applyNumberFormat="1" applyFont="1" applyFill="1" applyBorder="1" applyAlignment="1">
      <alignment horizontal="center" vertical="center"/>
    </xf>
    <xf numFmtId="178" fontId="29" fillId="0" borderId="1" xfId="66" applyNumberFormat="1" applyFont="1" applyBorder="1" applyAlignment="1" applyProtection="1">
      <alignment horizontal="center" vertical="center"/>
    </xf>
    <xf numFmtId="0" fontId="29" fillId="0" borderId="3" xfId="65" applyFont="1" applyBorder="1" applyAlignment="1">
      <alignment vertical="center"/>
    </xf>
    <xf numFmtId="0" fontId="38" fillId="0" borderId="0" xfId="65" applyFont="1" applyAlignment="1">
      <alignment horizontal="center" vertical="center"/>
    </xf>
    <xf numFmtId="178" fontId="38" fillId="0" borderId="0" xfId="66" applyNumberFormat="1" applyFont="1" applyBorder="1" applyAlignment="1" applyProtection="1">
      <alignment horizontal="center" vertical="center"/>
    </xf>
    <xf numFmtId="178" fontId="29" fillId="0" borderId="3" xfId="66" applyNumberFormat="1" applyFont="1" applyBorder="1" applyAlignment="1" applyProtection="1">
      <alignment horizontal="center" vertical="center"/>
    </xf>
    <xf numFmtId="0" fontId="29" fillId="17" borderId="1" xfId="66" applyNumberFormat="1" applyFont="1" applyFill="1" applyBorder="1" applyAlignment="1" applyProtection="1">
      <alignment horizontal="center" vertical="center"/>
    </xf>
    <xf numFmtId="1" fontId="29" fillId="14" borderId="1" xfId="65" applyNumberFormat="1" applyFont="1" applyFill="1" applyBorder="1" applyAlignment="1">
      <alignment horizontal="center" vertical="center"/>
    </xf>
    <xf numFmtId="0" fontId="41" fillId="0" borderId="0" xfId="65" applyFont="1" applyAlignment="1">
      <alignment vertical="center"/>
    </xf>
    <xf numFmtId="174" fontId="29" fillId="0" borderId="0" xfId="66" applyNumberFormat="1" applyFont="1" applyBorder="1" applyAlignment="1" applyProtection="1">
      <alignment horizontal="right" vertical="center"/>
    </xf>
    <xf numFmtId="174" fontId="29" fillId="0" borderId="1" xfId="66" applyNumberFormat="1" applyFont="1" applyBorder="1" applyAlignment="1" applyProtection="1">
      <alignment vertical="center"/>
    </xf>
    <xf numFmtId="176" fontId="38" fillId="15" borderId="7" xfId="68" applyNumberFormat="1" applyFont="1" applyFill="1" applyBorder="1" applyAlignment="1" applyProtection="1">
      <alignment horizontal="center" vertical="center"/>
    </xf>
    <xf numFmtId="179" fontId="29" fillId="0" borderId="0" xfId="66" applyNumberFormat="1" applyFont="1" applyBorder="1" applyAlignment="1" applyProtection="1">
      <alignment vertical="center"/>
    </xf>
    <xf numFmtId="174" fontId="38" fillId="14" borderId="0" xfId="66" applyNumberFormat="1" applyFont="1" applyFill="1" applyBorder="1" applyAlignment="1" applyProtection="1">
      <alignment horizontal="center" vertical="center"/>
    </xf>
    <xf numFmtId="0" fontId="6" fillId="0" borderId="1" xfId="65" applyFont="1" applyBorder="1" applyAlignment="1">
      <alignment horizontal="center" vertical="center"/>
    </xf>
    <xf numFmtId="0" fontId="41" fillId="0" borderId="0" xfId="65" applyFont="1" applyAlignment="1">
      <alignment horizontal="left" wrapText="1"/>
    </xf>
    <xf numFmtId="176" fontId="29" fillId="0" borderId="2" xfId="68" applyNumberFormat="1" applyFont="1" applyBorder="1" applyAlignment="1" applyProtection="1">
      <alignment horizontal="center" vertical="center"/>
    </xf>
    <xf numFmtId="176" fontId="38" fillId="0" borderId="0" xfId="68" applyNumberFormat="1" applyFont="1" applyBorder="1" applyAlignment="1" applyProtection="1">
      <alignment horizontal="center" vertical="center"/>
    </xf>
    <xf numFmtId="176" fontId="29" fillId="0" borderId="1" xfId="68" applyNumberFormat="1" applyFont="1" applyBorder="1" applyAlignment="1" applyProtection="1">
      <alignment horizontal="center" vertical="center"/>
    </xf>
    <xf numFmtId="0" fontId="38" fillId="0" borderId="8" xfId="65" applyFont="1" applyBorder="1" applyAlignment="1">
      <alignment horizontal="center" vertical="center"/>
    </xf>
    <xf numFmtId="176" fontId="38" fillId="0" borderId="8" xfId="68" applyNumberFormat="1" applyFont="1" applyBorder="1" applyAlignment="1" applyProtection="1">
      <alignment horizontal="center" vertical="center"/>
    </xf>
    <xf numFmtId="179" fontId="29" fillId="0" borderId="1" xfId="66" applyNumberFormat="1" applyFont="1" applyBorder="1" applyAlignment="1" applyProtection="1">
      <alignment vertical="center"/>
    </xf>
    <xf numFmtId="1" fontId="29" fillId="0" borderId="1" xfId="66" applyNumberFormat="1" applyFont="1" applyBorder="1" applyAlignment="1" applyProtection="1">
      <alignment horizontal="center" vertical="center"/>
    </xf>
    <xf numFmtId="176" fontId="29" fillId="0" borderId="1" xfId="68" applyNumberFormat="1" applyFont="1" applyBorder="1" applyAlignment="1" applyProtection="1">
      <alignment vertical="center"/>
    </xf>
    <xf numFmtId="0" fontId="41" fillId="0" borderId="39" xfId="65" applyFont="1" applyBorder="1" applyAlignment="1">
      <alignment vertical="center"/>
    </xf>
    <xf numFmtId="176" fontId="38" fillId="15" borderId="4" xfId="68" applyNumberFormat="1" applyFont="1" applyFill="1" applyBorder="1" applyAlignment="1" applyProtection="1">
      <alignment vertical="center"/>
    </xf>
    <xf numFmtId="0" fontId="29" fillId="0" borderId="0" xfId="65" applyFont="1" applyAlignment="1">
      <alignment horizontal="right" vertical="center"/>
    </xf>
    <xf numFmtId="174" fontId="29" fillId="0" borderId="0" xfId="65" applyNumberFormat="1" applyFont="1" applyAlignment="1">
      <alignment vertical="center"/>
    </xf>
    <xf numFmtId="175" fontId="29" fillId="0" borderId="1" xfId="66" applyNumberFormat="1" applyFont="1" applyBorder="1" applyAlignment="1" applyProtection="1">
      <alignment horizontal="center" vertical="center"/>
    </xf>
    <xf numFmtId="174" fontId="29" fillId="3" borderId="0" xfId="66" applyNumberFormat="1" applyFont="1" applyFill="1" applyBorder="1" applyAlignment="1" applyProtection="1">
      <alignment vertical="center"/>
    </xf>
    <xf numFmtId="174" fontId="29" fillId="0" borderId="1" xfId="66" applyNumberFormat="1" applyFont="1" applyBorder="1" applyAlignment="1" applyProtection="1">
      <alignment horizontal="center" vertical="center"/>
    </xf>
    <xf numFmtId="175" fontId="29" fillId="0" borderId="1" xfId="66" applyNumberFormat="1" applyFont="1" applyBorder="1" applyAlignment="1" applyProtection="1">
      <alignment vertical="center"/>
    </xf>
    <xf numFmtId="174" fontId="38" fillId="15" borderId="4" xfId="66" applyNumberFormat="1" applyFont="1" applyFill="1" applyBorder="1" applyAlignment="1" applyProtection="1">
      <alignment vertical="center"/>
    </xf>
    <xf numFmtId="176" fontId="29" fillId="0" borderId="1" xfId="69" applyNumberFormat="1" applyFont="1" applyBorder="1" applyAlignment="1" applyProtection="1">
      <alignment vertical="center"/>
    </xf>
    <xf numFmtId="176" fontId="29" fillId="13" borderId="1" xfId="69" applyNumberFormat="1" applyFont="1" applyFill="1" applyBorder="1" applyAlignment="1" applyProtection="1">
      <alignment horizontal="center" vertical="center"/>
    </xf>
    <xf numFmtId="176" fontId="29" fillId="13" borderId="1" xfId="69" applyNumberFormat="1" applyFont="1" applyFill="1" applyBorder="1" applyAlignment="1" applyProtection="1">
      <alignment vertical="center"/>
    </xf>
    <xf numFmtId="176" fontId="38" fillId="15" borderId="4" xfId="69" applyNumberFormat="1" applyFont="1" applyFill="1" applyBorder="1" applyAlignment="1" applyProtection="1">
      <alignment vertical="center"/>
    </xf>
    <xf numFmtId="0" fontId="30" fillId="11" borderId="5" xfId="65" applyFont="1" applyFill="1" applyBorder="1" applyAlignment="1">
      <alignment vertical="center"/>
    </xf>
    <xf numFmtId="0" fontId="30" fillId="11" borderId="6" xfId="65" applyFont="1" applyFill="1" applyBorder="1" applyAlignment="1">
      <alignment vertical="center"/>
    </xf>
    <xf numFmtId="174" fontId="30" fillId="11" borderId="6" xfId="66" applyNumberFormat="1" applyFont="1" applyFill="1" applyBorder="1" applyAlignment="1" applyProtection="1">
      <alignment vertical="center"/>
    </xf>
    <xf numFmtId="174" fontId="30" fillId="11" borderId="7" xfId="66" applyNumberFormat="1" applyFont="1" applyFill="1" applyBorder="1" applyAlignment="1" applyProtection="1">
      <alignment vertical="center"/>
    </xf>
    <xf numFmtId="176" fontId="30" fillId="11" borderId="4" xfId="68" applyNumberFormat="1" applyFont="1" applyFill="1" applyBorder="1" applyAlignment="1" applyProtection="1">
      <alignment vertical="center"/>
    </xf>
    <xf numFmtId="180" fontId="29" fillId="0" borderId="0" xfId="65" applyNumberFormat="1" applyFont="1" applyAlignment="1">
      <alignment vertical="center"/>
    </xf>
    <xf numFmtId="0" fontId="39" fillId="15" borderId="14" xfId="65" applyFont="1" applyFill="1" applyBorder="1" applyAlignment="1">
      <alignment horizontal="center" vertical="center" wrapText="1"/>
    </xf>
    <xf numFmtId="0" fontId="31" fillId="11" borderId="6" xfId="65" applyFont="1" applyFill="1" applyBorder="1" applyAlignment="1">
      <alignment vertical="center"/>
    </xf>
    <xf numFmtId="174" fontId="31" fillId="11" borderId="6" xfId="66" applyNumberFormat="1" applyFont="1" applyFill="1" applyBorder="1" applyAlignment="1" applyProtection="1">
      <alignment vertical="center"/>
    </xf>
    <xf numFmtId="174" fontId="31" fillId="11" borderId="7" xfId="66" applyNumberFormat="1" applyFont="1" applyFill="1" applyBorder="1" applyAlignment="1" applyProtection="1">
      <alignment vertical="center"/>
    </xf>
    <xf numFmtId="176" fontId="30" fillId="11" borderId="4" xfId="68" applyNumberFormat="1" applyFont="1" applyFill="1" applyBorder="1" applyAlignment="1" applyProtection="1">
      <alignment horizontal="center" vertical="center"/>
    </xf>
    <xf numFmtId="0" fontId="8" fillId="0" borderId="0" xfId="65" applyFont="1" applyAlignment="1">
      <alignment vertical="center"/>
    </xf>
    <xf numFmtId="0" fontId="6" fillId="0" borderId="0" xfId="65" applyFont="1" applyAlignment="1">
      <alignment vertical="center"/>
    </xf>
    <xf numFmtId="167" fontId="6" fillId="0" borderId="0" xfId="66" applyNumberFormat="1" applyAlignment="1">
      <alignment vertical="center"/>
    </xf>
    <xf numFmtId="167" fontId="8" fillId="0" borderId="0" xfId="66" applyNumberFormat="1" applyFont="1" applyBorder="1" applyAlignment="1">
      <alignment vertical="center"/>
    </xf>
    <xf numFmtId="44" fontId="6" fillId="3" borderId="1" xfId="69" applyNumberFormat="1" applyFill="1" applyBorder="1" applyAlignment="1">
      <alignment horizontal="center" vertical="center"/>
    </xf>
    <xf numFmtId="44" fontId="6" fillId="0" borderId="1" xfId="69" applyNumberFormat="1" applyBorder="1" applyAlignment="1">
      <alignment vertical="center"/>
    </xf>
    <xf numFmtId="1" fontId="6" fillId="0" borderId="1" xfId="66" applyNumberFormat="1" applyBorder="1" applyAlignment="1">
      <alignment horizontal="center" vertical="center"/>
    </xf>
    <xf numFmtId="167" fontId="6" fillId="0" borderId="0" xfId="66" applyNumberFormat="1" applyAlignment="1">
      <alignment horizontal="right" vertical="center"/>
    </xf>
    <xf numFmtId="167" fontId="6" fillId="0" borderId="1" xfId="66" applyNumberFormat="1" applyBorder="1" applyAlignment="1">
      <alignment vertical="center"/>
    </xf>
    <xf numFmtId="174" fontId="38" fillId="0" borderId="0" xfId="66" applyNumberFormat="1" applyFont="1" applyBorder="1" applyAlignment="1" applyProtection="1">
      <alignment horizontal="center" vertical="center"/>
    </xf>
    <xf numFmtId="0" fontId="39" fillId="15" borderId="28" xfId="65" applyFont="1" applyFill="1" applyBorder="1" applyAlignment="1">
      <alignment horizontal="center" vertical="center"/>
    </xf>
    <xf numFmtId="0" fontId="39" fillId="15" borderId="29" xfId="65" applyFont="1" applyFill="1" applyBorder="1" applyAlignment="1">
      <alignment horizontal="center" vertical="center"/>
    </xf>
    <xf numFmtId="174" fontId="39" fillId="15" borderId="29" xfId="66" applyNumberFormat="1" applyFont="1" applyFill="1" applyBorder="1" applyAlignment="1" applyProtection="1">
      <alignment horizontal="center" vertical="center"/>
    </xf>
    <xf numFmtId="174" fontId="39" fillId="15" borderId="10" xfId="66" applyNumberFormat="1" applyFont="1" applyFill="1" applyBorder="1" applyAlignment="1" applyProtection="1">
      <alignment horizontal="center" vertical="center"/>
    </xf>
    <xf numFmtId="0" fontId="29" fillId="14" borderId="1" xfId="65" applyFont="1" applyFill="1" applyBorder="1" applyAlignment="1">
      <alignment horizontal="left" vertical="center"/>
    </xf>
    <xf numFmtId="0" fontId="29" fillId="14" borderId="1" xfId="65" applyFont="1" applyFill="1" applyBorder="1" applyAlignment="1">
      <alignment horizontal="center" vertical="center"/>
    </xf>
    <xf numFmtId="10" fontId="29" fillId="14" borderId="1" xfId="65" applyNumberFormat="1" applyFont="1" applyFill="1" applyBorder="1" applyAlignment="1">
      <alignment horizontal="center" vertical="center"/>
    </xf>
    <xf numFmtId="176" fontId="29" fillId="14" borderId="1" xfId="65" applyNumberFormat="1" applyFont="1" applyFill="1" applyBorder="1" applyAlignment="1">
      <alignment vertical="center"/>
    </xf>
    <xf numFmtId="176" fontId="29" fillId="14" borderId="0" xfId="68" applyNumberFormat="1" applyFont="1" applyFill="1" applyBorder="1" applyAlignment="1" applyProtection="1">
      <alignment vertical="center"/>
    </xf>
    <xf numFmtId="0" fontId="30" fillId="14" borderId="0" xfId="65" applyFont="1" applyFill="1" applyAlignment="1">
      <alignment horizontal="left" vertical="center"/>
    </xf>
    <xf numFmtId="176" fontId="30" fillId="14" borderId="0" xfId="68" applyNumberFormat="1" applyFont="1" applyFill="1" applyBorder="1" applyAlignment="1" applyProtection="1">
      <alignment horizontal="center" vertical="center"/>
    </xf>
    <xf numFmtId="0" fontId="38" fillId="0" borderId="5" xfId="65" applyFont="1" applyBorder="1" applyAlignment="1">
      <alignment vertical="center"/>
    </xf>
    <xf numFmtId="0" fontId="29" fillId="0" borderId="6" xfId="65" applyFont="1" applyBorder="1" applyAlignment="1">
      <alignment vertical="center"/>
    </xf>
    <xf numFmtId="174" fontId="29" fillId="0" borderId="6" xfId="66" applyNumberFormat="1" applyFont="1" applyBorder="1" applyAlignment="1" applyProtection="1">
      <alignment vertical="center"/>
    </xf>
    <xf numFmtId="174" fontId="29" fillId="0" borderId="7" xfId="66" applyNumberFormat="1" applyFont="1" applyBorder="1" applyAlignment="1" applyProtection="1">
      <alignment vertical="center"/>
    </xf>
    <xf numFmtId="0" fontId="37" fillId="0" borderId="0" xfId="65" applyFont="1" applyAlignment="1">
      <alignment vertical="center"/>
    </xf>
    <xf numFmtId="174" fontId="37" fillId="0" borderId="0" xfId="66" applyNumberFormat="1" applyFont="1" applyBorder="1" applyAlignment="1" applyProtection="1">
      <alignment vertical="center"/>
    </xf>
    <xf numFmtId="0" fontId="38" fillId="0" borderId="6" xfId="65" applyFont="1" applyBorder="1" applyAlignment="1">
      <alignment vertical="center"/>
    </xf>
    <xf numFmtId="10" fontId="29" fillId="0" borderId="0" xfId="67" applyNumberFormat="1" applyFont="1" applyBorder="1" applyAlignment="1" applyProtection="1">
      <alignment vertical="center"/>
    </xf>
    <xf numFmtId="167" fontId="29" fillId="17" borderId="1" xfId="3" applyFont="1" applyFill="1" applyBorder="1" applyAlignment="1" applyProtection="1">
      <alignment horizontal="center" vertical="center"/>
    </xf>
    <xf numFmtId="167" fontId="29" fillId="17" borderId="1" xfId="3" applyFont="1" applyFill="1" applyBorder="1" applyAlignment="1" applyProtection="1">
      <alignment vertical="center"/>
    </xf>
    <xf numFmtId="176" fontId="29" fillId="3" borderId="1" xfId="69" applyNumberFormat="1" applyFont="1" applyFill="1" applyBorder="1" applyAlignment="1" applyProtection="1">
      <alignment horizontal="center" vertical="center"/>
    </xf>
    <xf numFmtId="175" fontId="29" fillId="3" borderId="1" xfId="66" applyNumberFormat="1" applyFont="1" applyFill="1" applyBorder="1" applyAlignment="1" applyProtection="1">
      <alignment horizontal="center" vertical="center"/>
    </xf>
    <xf numFmtId="176" fontId="29" fillId="3" borderId="2" xfId="68" applyNumberFormat="1" applyFont="1" applyFill="1" applyBorder="1" applyAlignment="1" applyProtection="1">
      <alignment horizontal="center" vertical="center"/>
    </xf>
    <xf numFmtId="176" fontId="29" fillId="3" borderId="1" xfId="68" applyNumberFormat="1" applyFont="1" applyFill="1" applyBorder="1" applyAlignment="1" applyProtection="1">
      <alignment horizontal="center" vertical="center"/>
    </xf>
    <xf numFmtId="181" fontId="38" fillId="0" borderId="0" xfId="65" applyNumberFormat="1" applyFont="1" applyAlignment="1">
      <alignment vertical="center"/>
    </xf>
    <xf numFmtId="10" fontId="29" fillId="18" borderId="1" xfId="65" applyNumberFormat="1" applyFont="1" applyFill="1" applyBorder="1" applyAlignment="1">
      <alignment horizontal="center" vertical="center"/>
    </xf>
    <xf numFmtId="178" fontId="8" fillId="0" borderId="3" xfId="66" applyNumberFormat="1" applyFont="1" applyBorder="1" applyAlignment="1" applyProtection="1">
      <alignment horizontal="center" vertical="center"/>
    </xf>
    <xf numFmtId="178" fontId="8" fillId="0" borderId="1" xfId="66" applyNumberFormat="1" applyFont="1" applyBorder="1" applyAlignment="1" applyProtection="1">
      <alignment horizontal="center" vertical="center"/>
    </xf>
    <xf numFmtId="176" fontId="8" fillId="0" borderId="1" xfId="68" applyNumberFormat="1" applyFont="1" applyBorder="1" applyAlignment="1" applyProtection="1">
      <alignment horizontal="center" vertical="center"/>
    </xf>
    <xf numFmtId="174" fontId="8" fillId="0" borderId="0" xfId="66" applyNumberFormat="1" applyFont="1" applyBorder="1" applyAlignment="1" applyProtection="1">
      <alignment vertical="center"/>
    </xf>
    <xf numFmtId="43" fontId="6" fillId="0" borderId="2" xfId="70" applyFont="1" applyBorder="1" applyAlignment="1">
      <alignment horizontal="center" vertical="center"/>
    </xf>
    <xf numFmtId="43" fontId="6" fillId="3" borderId="2" xfId="70" applyFont="1" applyFill="1" applyBorder="1" applyAlignment="1">
      <alignment horizontal="center" vertical="center"/>
    </xf>
    <xf numFmtId="43" fontId="0" fillId="3" borderId="1" xfId="70" applyFont="1" applyFill="1" applyBorder="1"/>
    <xf numFmtId="43" fontId="11" fillId="0" borderId="0" xfId="0" applyNumberFormat="1" applyFont="1" applyAlignment="1">
      <alignment vertical="center"/>
    </xf>
    <xf numFmtId="182" fontId="5" fillId="0" borderId="1" xfId="3" applyNumberFormat="1" applyFont="1" applyBorder="1"/>
    <xf numFmtId="183" fontId="5" fillId="0" borderId="0" xfId="6" applyNumberFormat="1"/>
    <xf numFmtId="184" fontId="32" fillId="0" borderId="0" xfId="65" applyNumberFormat="1"/>
    <xf numFmtId="174" fontId="0" fillId="0" borderId="0" xfId="126" applyFont="1" applyBorder="1" applyAlignment="1" applyProtection="1">
      <alignment vertical="center"/>
    </xf>
    <xf numFmtId="0" fontId="44" fillId="0" borderId="0" xfId="125" applyAlignment="1">
      <alignment vertical="center"/>
    </xf>
    <xf numFmtId="174" fontId="35" fillId="0" borderId="0" xfId="126" applyFont="1" applyBorder="1" applyAlignment="1" applyProtection="1">
      <alignment vertical="center"/>
    </xf>
    <xf numFmtId="0" fontId="35" fillId="0" borderId="0" xfId="125" applyFont="1" applyAlignment="1">
      <alignment vertical="center"/>
    </xf>
    <xf numFmtId="0" fontId="44" fillId="0" borderId="34" xfId="125" applyBorder="1" applyAlignment="1">
      <alignment vertical="center"/>
    </xf>
    <xf numFmtId="4" fontId="44" fillId="0" borderId="0" xfId="125" applyNumberFormat="1" applyAlignment="1">
      <alignment vertical="center"/>
    </xf>
    <xf numFmtId="174" fontId="0" fillId="0" borderId="35" xfId="126" applyFont="1" applyBorder="1" applyAlignment="1" applyProtection="1">
      <alignment vertical="center"/>
    </xf>
    <xf numFmtId="174" fontId="38" fillId="0" borderId="16" xfId="126" applyFont="1" applyBorder="1" applyAlignment="1" applyProtection="1">
      <alignment horizontal="center" vertical="center"/>
    </xf>
    <xf numFmtId="174" fontId="0" fillId="0" borderId="9" xfId="126" applyFont="1" applyBorder="1" applyAlignment="1" applyProtection="1">
      <alignment vertical="center"/>
    </xf>
    <xf numFmtId="174" fontId="38" fillId="0" borderId="9" xfId="126" applyFont="1" applyBorder="1" applyAlignment="1" applyProtection="1">
      <alignment vertical="center"/>
    </xf>
    <xf numFmtId="174" fontId="38" fillId="0" borderId="31" xfId="126" applyFont="1" applyBorder="1" applyAlignment="1" applyProtection="1">
      <alignment vertical="center"/>
    </xf>
    <xf numFmtId="174" fontId="38" fillId="0" borderId="10" xfId="126" applyFont="1" applyBorder="1" applyAlignment="1" applyProtection="1">
      <alignment horizontal="center" vertical="center"/>
    </xf>
    <xf numFmtId="174" fontId="38" fillId="0" borderId="11" xfId="126" applyFont="1" applyBorder="1" applyAlignment="1" applyProtection="1">
      <alignment vertical="center"/>
    </xf>
    <xf numFmtId="174" fontId="38" fillId="0" borderId="8" xfId="125" applyNumberFormat="1" applyFont="1" applyBorder="1" applyAlignment="1">
      <alignment vertical="center"/>
    </xf>
    <xf numFmtId="174" fontId="38" fillId="0" borderId="8" xfId="126" applyFont="1" applyBorder="1" applyAlignment="1" applyProtection="1">
      <alignment vertical="center"/>
    </xf>
    <xf numFmtId="169" fontId="38" fillId="0" borderId="1" xfId="125" applyNumberFormat="1" applyFont="1" applyBorder="1" applyAlignment="1">
      <alignment horizontal="right" vertical="center"/>
    </xf>
    <xf numFmtId="174" fontId="38" fillId="0" borderId="0" xfId="126" applyFont="1" applyBorder="1" applyAlignment="1" applyProtection="1">
      <alignment vertical="center"/>
    </xf>
    <xf numFmtId="0" fontId="38" fillId="0" borderId="0" xfId="125" applyFont="1" applyAlignment="1">
      <alignment vertical="center"/>
    </xf>
    <xf numFmtId="174" fontId="0" fillId="0" borderId="11" xfId="126" applyFont="1" applyBorder="1" applyAlignment="1" applyProtection="1">
      <alignment vertical="center"/>
    </xf>
    <xf numFmtId="174" fontId="44" fillId="0" borderId="8" xfId="125" applyNumberFormat="1" applyBorder="1" applyAlignment="1">
      <alignment vertical="center"/>
    </xf>
    <xf numFmtId="174" fontId="0" fillId="0" borderId="8" xfId="126" applyFont="1" applyBorder="1" applyAlignment="1" applyProtection="1">
      <alignment vertical="center"/>
    </xf>
    <xf numFmtId="169" fontId="44" fillId="0" borderId="1" xfId="125" applyNumberFormat="1" applyBorder="1" applyAlignment="1">
      <alignment horizontal="right" vertical="center"/>
    </xf>
    <xf numFmtId="174" fontId="29" fillId="0" borderId="11" xfId="126" applyFont="1" applyBorder="1" applyAlignment="1" applyProtection="1">
      <alignment horizontal="left" vertical="center"/>
    </xf>
    <xf numFmtId="174" fontId="38" fillId="0" borderId="8" xfId="126" applyFont="1" applyBorder="1" applyAlignment="1" applyProtection="1">
      <alignment horizontal="left" vertical="center"/>
    </xf>
    <xf numFmtId="169" fontId="29" fillId="0" borderId="1" xfId="125" applyNumberFormat="1" applyFont="1" applyBorder="1" applyAlignment="1">
      <alignment horizontal="right" vertical="center"/>
    </xf>
    <xf numFmtId="174" fontId="8" fillId="0" borderId="11" xfId="126" applyFont="1" applyBorder="1" applyAlignment="1" applyProtection="1">
      <alignment horizontal="left" vertical="center"/>
    </xf>
    <xf numFmtId="169" fontId="8" fillId="0" borderId="3" xfId="125" applyNumberFormat="1" applyFont="1" applyBorder="1" applyAlignment="1">
      <alignment horizontal="right" vertical="center"/>
    </xf>
    <xf numFmtId="4" fontId="38" fillId="0" borderId="8" xfId="125" applyNumberFormat="1" applyFont="1" applyBorder="1" applyAlignment="1">
      <alignment horizontal="center" vertical="center"/>
    </xf>
    <xf numFmtId="169" fontId="38" fillId="0" borderId="32" xfId="125" applyNumberFormat="1" applyFont="1" applyBorder="1" applyAlignment="1">
      <alignment horizontal="right" vertical="center"/>
    </xf>
    <xf numFmtId="174" fontId="38" fillId="0" borderId="5" xfId="126" applyFont="1" applyBorder="1" applyAlignment="1" applyProtection="1">
      <alignment horizontal="left" vertical="center"/>
    </xf>
    <xf numFmtId="4" fontId="38" fillId="0" borderId="6" xfId="125" applyNumberFormat="1" applyFont="1" applyBorder="1" applyAlignment="1">
      <alignment horizontal="center" vertical="center"/>
    </xf>
    <xf numFmtId="174" fontId="38" fillId="0" borderId="6" xfId="126" applyFont="1" applyBorder="1" applyAlignment="1" applyProtection="1">
      <alignment vertical="center"/>
    </xf>
    <xf numFmtId="177" fontId="38" fillId="0" borderId="30" xfId="125" applyNumberFormat="1" applyFont="1" applyBorder="1" applyAlignment="1">
      <alignment vertical="center"/>
    </xf>
    <xf numFmtId="174" fontId="38" fillId="0" borderId="0" xfId="126" applyFont="1" applyBorder="1" applyAlignment="1" applyProtection="1">
      <alignment horizontal="left" vertical="center"/>
    </xf>
    <xf numFmtId="4" fontId="38" fillId="0" borderId="0" xfId="125" applyNumberFormat="1" applyFont="1" applyAlignment="1">
      <alignment horizontal="center" vertical="center"/>
    </xf>
    <xf numFmtId="177" fontId="38" fillId="0" borderId="0" xfId="125" applyNumberFormat="1" applyFont="1" applyAlignment="1">
      <alignment vertical="center"/>
    </xf>
    <xf numFmtId="0" fontId="29" fillId="0" borderId="0" xfId="125" applyFont="1" applyAlignment="1">
      <alignment vertical="center"/>
    </xf>
    <xf numFmtId="174" fontId="29" fillId="0" borderId="0" xfId="126" applyFont="1" applyBorder="1" applyAlignment="1" applyProtection="1">
      <alignment vertical="center"/>
    </xf>
    <xf numFmtId="174" fontId="38" fillId="0" borderId="44" xfId="126" applyFont="1" applyBorder="1" applyAlignment="1" applyProtection="1">
      <alignment horizontal="center" vertical="center"/>
    </xf>
    <xf numFmtId="174" fontId="38" fillId="0" borderId="16" xfId="126" applyFont="1" applyBorder="1" applyAlignment="1" applyProtection="1">
      <alignment vertical="center"/>
    </xf>
    <xf numFmtId="174" fontId="29" fillId="0" borderId="9" xfId="126" applyFont="1" applyBorder="1" applyAlignment="1" applyProtection="1">
      <alignment vertical="center"/>
    </xf>
    <xf numFmtId="0" fontId="44" fillId="0" borderId="9" xfId="125" applyBorder="1" applyAlignment="1">
      <alignment vertical="center"/>
    </xf>
    <xf numFmtId="1" fontId="38" fillId="0" borderId="10" xfId="126" applyNumberFormat="1" applyFont="1" applyBorder="1" applyAlignment="1" applyProtection="1">
      <alignment horizontal="center" vertical="center"/>
    </xf>
    <xf numFmtId="185" fontId="0" fillId="0" borderId="0" xfId="67" applyNumberFormat="1" applyFont="1" applyBorder="1" applyAlignment="1" applyProtection="1">
      <alignment vertical="center"/>
    </xf>
    <xf numFmtId="174" fontId="29" fillId="0" borderId="37" xfId="126" applyFont="1" applyBorder="1" applyAlignment="1" applyProtection="1">
      <alignment vertical="center"/>
    </xf>
    <xf numFmtId="174" fontId="29" fillId="0" borderId="36" xfId="126" applyFont="1" applyBorder="1" applyAlignment="1" applyProtection="1">
      <alignment vertical="center"/>
    </xf>
    <xf numFmtId="0" fontId="44" fillId="0" borderId="36" xfId="125" applyBorder="1" applyAlignment="1">
      <alignment vertical="center"/>
    </xf>
    <xf numFmtId="2" fontId="38" fillId="0" borderId="45" xfId="126" applyNumberFormat="1" applyFont="1" applyBorder="1" applyAlignment="1" applyProtection="1">
      <alignment horizontal="center" vertical="center"/>
    </xf>
    <xf numFmtId="1" fontId="38" fillId="0" borderId="45" xfId="126" applyNumberFormat="1" applyFont="1" applyBorder="1" applyAlignment="1" applyProtection="1">
      <alignment horizontal="center" vertical="center"/>
    </xf>
    <xf numFmtId="174" fontId="29" fillId="0" borderId="8" xfId="126" applyFont="1" applyBorder="1" applyAlignment="1" applyProtection="1">
      <alignment vertical="center"/>
    </xf>
    <xf numFmtId="0" fontId="44" fillId="0" borderId="8" xfId="125" applyBorder="1" applyAlignment="1">
      <alignment vertical="center"/>
    </xf>
    <xf numFmtId="1" fontId="38" fillId="13" borderId="17" xfId="126" applyNumberFormat="1" applyFont="1" applyFill="1" applyBorder="1" applyAlignment="1" applyProtection="1">
      <alignment horizontal="center" vertical="center"/>
    </xf>
    <xf numFmtId="174" fontId="29" fillId="0" borderId="11" xfId="126" applyFont="1" applyBorder="1" applyAlignment="1" applyProtection="1">
      <alignment vertical="center"/>
    </xf>
    <xf numFmtId="174" fontId="38" fillId="0" borderId="25" xfId="126" applyFont="1" applyBorder="1" applyAlignment="1" applyProtection="1">
      <alignment vertical="center"/>
    </xf>
    <xf numFmtId="4" fontId="38" fillId="0" borderId="26" xfId="125" applyNumberFormat="1" applyFont="1" applyBorder="1" applyAlignment="1">
      <alignment vertical="center"/>
    </xf>
    <xf numFmtId="0" fontId="44" fillId="0" borderId="26" xfId="125" applyBorder="1" applyAlignment="1">
      <alignment vertical="center"/>
    </xf>
    <xf numFmtId="1" fontId="38" fillId="0" borderId="46" xfId="126" applyNumberFormat="1" applyFont="1" applyBorder="1" applyAlignment="1" applyProtection="1">
      <alignment horizontal="center" vertical="center"/>
    </xf>
    <xf numFmtId="175" fontId="29" fillId="0" borderId="0" xfId="126" applyNumberFormat="1" applyFont="1" applyBorder="1" applyAlignment="1" applyProtection="1">
      <alignment horizontal="center" vertical="center"/>
    </xf>
    <xf numFmtId="174" fontId="29" fillId="0" borderId="0" xfId="126" applyFont="1" applyBorder="1" applyAlignment="1" applyProtection="1">
      <alignment horizontal="center" vertical="center"/>
    </xf>
    <xf numFmtId="43" fontId="29" fillId="0" borderId="0" xfId="125" applyNumberFormat="1" applyFont="1" applyAlignment="1">
      <alignment vertical="center"/>
    </xf>
    <xf numFmtId="174" fontId="38" fillId="0" borderId="5" xfId="126" applyFont="1" applyBorder="1" applyAlignment="1" applyProtection="1">
      <alignment vertical="center"/>
    </xf>
    <xf numFmtId="175" fontId="38" fillId="0" borderId="0" xfId="126" applyNumberFormat="1" applyFont="1" applyBorder="1" applyAlignment="1" applyProtection="1">
      <alignment horizontal="center" vertical="center"/>
    </xf>
    <xf numFmtId="0" fontId="44" fillId="0" borderId="0" xfId="125"/>
    <xf numFmtId="0" fontId="39" fillId="15" borderId="13" xfId="125" applyFont="1" applyFill="1" applyBorder="1" applyAlignment="1">
      <alignment horizontal="center" vertical="center"/>
    </xf>
    <xf numFmtId="0" fontId="39" fillId="15" borderId="14" xfId="125" applyFont="1" applyFill="1" applyBorder="1" applyAlignment="1">
      <alignment horizontal="center" vertical="center"/>
    </xf>
    <xf numFmtId="174" fontId="39" fillId="15" borderId="14" xfId="126" applyFont="1" applyFill="1" applyBorder="1" applyAlignment="1" applyProtection="1">
      <alignment horizontal="center" vertical="center"/>
    </xf>
    <xf numFmtId="174" fontId="39" fillId="15" borderId="15" xfId="126" applyFont="1" applyFill="1" applyBorder="1" applyAlignment="1" applyProtection="1">
      <alignment horizontal="center" vertical="center"/>
    </xf>
    <xf numFmtId="0" fontId="29" fillId="0" borderId="2" xfId="125" applyFont="1" applyBorder="1" applyAlignment="1">
      <alignment vertical="center"/>
    </xf>
    <xf numFmtId="0" fontId="29" fillId="0" borderId="2" xfId="125" applyFont="1" applyBorder="1" applyAlignment="1">
      <alignment horizontal="center" vertical="center"/>
    </xf>
    <xf numFmtId="178" fontId="29" fillId="16" borderId="2" xfId="126" applyNumberFormat="1" applyFont="1" applyFill="1" applyBorder="1" applyAlignment="1" applyProtection="1">
      <alignment horizontal="center" vertical="center"/>
    </xf>
    <xf numFmtId="178" fontId="29" fillId="0" borderId="2" xfId="126" applyNumberFormat="1" applyFont="1" applyBorder="1" applyAlignment="1" applyProtection="1">
      <alignment horizontal="center" vertical="center"/>
    </xf>
    <xf numFmtId="9" fontId="29" fillId="0" borderId="2" xfId="125" applyNumberFormat="1" applyFont="1" applyBorder="1" applyAlignment="1">
      <alignment horizontal="center" vertical="center"/>
    </xf>
    <xf numFmtId="178" fontId="29" fillId="14" borderId="2" xfId="126" applyNumberFormat="1" applyFont="1" applyFill="1" applyBorder="1" applyAlignment="1" applyProtection="1">
      <alignment horizontal="center" vertical="center"/>
    </xf>
    <xf numFmtId="0" fontId="29" fillId="0" borderId="1" xfId="125" applyFont="1" applyBorder="1" applyAlignment="1">
      <alignment vertical="center"/>
    </xf>
    <xf numFmtId="0" fontId="29" fillId="0" borderId="1" xfId="125" applyFont="1" applyBorder="1" applyAlignment="1">
      <alignment horizontal="center" vertical="center"/>
    </xf>
    <xf numFmtId="2" fontId="29" fillId="14" borderId="1" xfId="125" applyNumberFormat="1" applyFont="1" applyFill="1" applyBorder="1" applyAlignment="1">
      <alignment horizontal="center" vertical="center"/>
    </xf>
    <xf numFmtId="178" fontId="29" fillId="0" borderId="1" xfId="126" applyNumberFormat="1" applyFont="1" applyBorder="1" applyAlignment="1" applyProtection="1">
      <alignment horizontal="center" vertical="center"/>
    </xf>
    <xf numFmtId="0" fontId="29" fillId="0" borderId="3" xfId="125" applyFont="1" applyBorder="1" applyAlignment="1">
      <alignment vertical="center"/>
    </xf>
    <xf numFmtId="0" fontId="38" fillId="0" borderId="0" xfId="125" applyFont="1" applyAlignment="1">
      <alignment horizontal="center" vertical="center"/>
    </xf>
    <xf numFmtId="178" fontId="38" fillId="0" borderId="0" xfId="126" applyNumberFormat="1" applyFont="1" applyBorder="1" applyAlignment="1" applyProtection="1">
      <alignment horizontal="center" vertical="center"/>
    </xf>
    <xf numFmtId="178" fontId="8" fillId="0" borderId="3" xfId="126" applyNumberFormat="1" applyFont="1" applyBorder="1" applyAlignment="1" applyProtection="1">
      <alignment horizontal="center" vertical="center"/>
    </xf>
    <xf numFmtId="0" fontId="29" fillId="17" borderId="1" xfId="126" applyNumberFormat="1" applyFont="1" applyFill="1" applyBorder="1" applyAlignment="1" applyProtection="1">
      <alignment horizontal="center" vertical="center"/>
    </xf>
    <xf numFmtId="178" fontId="8" fillId="0" borderId="1" xfId="126" applyNumberFormat="1" applyFont="1" applyBorder="1" applyAlignment="1" applyProtection="1">
      <alignment horizontal="center" vertical="center"/>
    </xf>
    <xf numFmtId="1" fontId="29" fillId="14" borderId="1" xfId="125" applyNumberFormat="1" applyFont="1" applyFill="1" applyBorder="1" applyAlignment="1">
      <alignment horizontal="center" vertical="center"/>
    </xf>
    <xf numFmtId="0" fontId="41" fillId="0" borderId="0" xfId="125" applyFont="1" applyAlignment="1">
      <alignment vertical="center"/>
    </xf>
    <xf numFmtId="174" fontId="29" fillId="0" borderId="0" xfId="126" applyFont="1" applyBorder="1" applyAlignment="1" applyProtection="1">
      <alignment horizontal="right" vertical="center"/>
    </xf>
    <xf numFmtId="174" fontId="29" fillId="0" borderId="1" xfId="126" applyFont="1" applyBorder="1" applyAlignment="1" applyProtection="1">
      <alignment vertical="center"/>
    </xf>
    <xf numFmtId="174" fontId="29" fillId="3" borderId="2" xfId="126" applyFont="1" applyFill="1" applyBorder="1" applyAlignment="1" applyProtection="1">
      <alignment horizontal="center" vertical="center"/>
    </xf>
    <xf numFmtId="0" fontId="38" fillId="0" borderId="8" xfId="125" applyFont="1" applyBorder="1" applyAlignment="1">
      <alignment horizontal="center" vertical="center"/>
    </xf>
    <xf numFmtId="179" fontId="29" fillId="0" borderId="1" xfId="126" applyNumberFormat="1" applyFont="1" applyBorder="1" applyAlignment="1" applyProtection="1">
      <alignment vertical="center"/>
    </xf>
    <xf numFmtId="179" fontId="29" fillId="0" borderId="0" xfId="126" applyNumberFormat="1" applyFont="1" applyBorder="1" applyAlignment="1" applyProtection="1">
      <alignment vertical="center"/>
    </xf>
    <xf numFmtId="174" fontId="38" fillId="14" borderId="0" xfId="126" applyFont="1" applyFill="1" applyBorder="1" applyAlignment="1" applyProtection="1">
      <alignment horizontal="center" vertical="center"/>
    </xf>
    <xf numFmtId="1" fontId="29" fillId="0" borderId="1" xfId="126" applyNumberFormat="1" applyFont="1" applyBorder="1" applyAlignment="1" applyProtection="1">
      <alignment horizontal="center" vertical="center"/>
    </xf>
    <xf numFmtId="0" fontId="41" fillId="0" borderId="39" xfId="125" applyFont="1" applyBorder="1" applyAlignment="1">
      <alignment vertical="center"/>
    </xf>
    <xf numFmtId="0" fontId="29" fillId="0" borderId="0" xfId="125" applyFont="1" applyAlignment="1">
      <alignment horizontal="right" vertical="center"/>
    </xf>
    <xf numFmtId="174" fontId="29" fillId="0" borderId="0" xfId="125" applyNumberFormat="1" applyFont="1" applyAlignment="1">
      <alignment vertical="center"/>
    </xf>
    <xf numFmtId="175" fontId="29" fillId="0" borderId="1" xfId="126" applyNumberFormat="1" applyFont="1" applyBorder="1" applyAlignment="1" applyProtection="1">
      <alignment horizontal="center" vertical="center"/>
    </xf>
    <xf numFmtId="174" fontId="29" fillId="3" borderId="0" xfId="126" applyFont="1" applyFill="1" applyBorder="1" applyAlignment="1" applyProtection="1">
      <alignment vertical="center"/>
    </xf>
    <xf numFmtId="174" fontId="29" fillId="0" borderId="1" xfId="126" applyFont="1" applyBorder="1" applyAlignment="1" applyProtection="1">
      <alignment horizontal="center" vertical="center"/>
    </xf>
    <xf numFmtId="175" fontId="29" fillId="0" borderId="1" xfId="126" applyNumberFormat="1" applyFont="1" applyBorder="1" applyAlignment="1" applyProtection="1">
      <alignment vertical="center"/>
    </xf>
    <xf numFmtId="174" fontId="29" fillId="0" borderId="2" xfId="126" applyFont="1" applyBorder="1" applyAlignment="1" applyProtection="1">
      <alignment horizontal="center" vertical="center"/>
    </xf>
    <xf numFmtId="174" fontId="38" fillId="15" borderId="4" xfId="126" applyFont="1" applyFill="1" applyBorder="1" applyAlignment="1" applyProtection="1">
      <alignment vertical="center"/>
    </xf>
    <xf numFmtId="176" fontId="29" fillId="3" borderId="1" xfId="128" applyFont="1" applyFill="1" applyBorder="1" applyAlignment="1" applyProtection="1">
      <alignment horizontal="center" vertical="center"/>
    </xf>
    <xf numFmtId="176" fontId="29" fillId="0" borderId="1" xfId="128" applyFont="1" applyBorder="1" applyAlignment="1" applyProtection="1">
      <alignment vertical="center"/>
    </xf>
    <xf numFmtId="176" fontId="38" fillId="15" borderId="4" xfId="128" applyFont="1" applyFill="1" applyBorder="1" applyAlignment="1" applyProtection="1">
      <alignment vertical="center"/>
    </xf>
    <xf numFmtId="0" fontId="30" fillId="11" borderId="5" xfId="125" applyFont="1" applyFill="1" applyBorder="1" applyAlignment="1">
      <alignment vertical="center"/>
    </xf>
    <xf numFmtId="0" fontId="30" fillId="11" borderId="6" xfId="125" applyFont="1" applyFill="1" applyBorder="1" applyAlignment="1">
      <alignment vertical="center"/>
    </xf>
    <xf numFmtId="174" fontId="30" fillId="11" borderId="6" xfId="126" applyFont="1" applyFill="1" applyBorder="1" applyAlignment="1" applyProtection="1">
      <alignment vertical="center"/>
    </xf>
    <xf numFmtId="174" fontId="30" fillId="11" borderId="7" xfId="126" applyFont="1" applyFill="1" applyBorder="1" applyAlignment="1" applyProtection="1">
      <alignment vertical="center"/>
    </xf>
    <xf numFmtId="180" fontId="29" fillId="0" borderId="0" xfId="125" applyNumberFormat="1" applyFont="1" applyAlignment="1">
      <alignment vertical="center"/>
    </xf>
    <xf numFmtId="0" fontId="39" fillId="15" borderId="14" xfId="125" applyFont="1" applyFill="1" applyBorder="1" applyAlignment="1">
      <alignment horizontal="center" vertical="center" wrapText="1"/>
    </xf>
    <xf numFmtId="0" fontId="31" fillId="11" borderId="6" xfId="125" applyFont="1" applyFill="1" applyBorder="1" applyAlignment="1">
      <alignment vertical="center"/>
    </xf>
    <xf numFmtId="174" fontId="31" fillId="11" borderId="6" xfId="126" applyFont="1" applyFill="1" applyBorder="1" applyAlignment="1" applyProtection="1">
      <alignment vertical="center"/>
    </xf>
    <xf numFmtId="174" fontId="31" fillId="11" borderId="7" xfId="126" applyFont="1" applyFill="1" applyBorder="1" applyAlignment="1" applyProtection="1">
      <alignment vertical="center"/>
    </xf>
    <xf numFmtId="0" fontId="8" fillId="0" borderId="0" xfId="125" applyFont="1" applyAlignment="1">
      <alignment vertical="center"/>
    </xf>
    <xf numFmtId="0" fontId="6" fillId="0" borderId="0" xfId="125" applyFont="1" applyAlignment="1">
      <alignment vertical="center"/>
    </xf>
    <xf numFmtId="167" fontId="6" fillId="0" borderId="0" xfId="126" applyNumberFormat="1" applyAlignment="1">
      <alignment vertical="center"/>
    </xf>
    <xf numFmtId="167" fontId="8" fillId="0" borderId="0" xfId="126" applyNumberFormat="1" applyFont="1" applyBorder="1" applyAlignment="1">
      <alignment vertical="center"/>
    </xf>
    <xf numFmtId="0" fontId="6" fillId="0" borderId="1" xfId="125" applyFont="1" applyBorder="1" applyAlignment="1">
      <alignment horizontal="center" vertical="center"/>
    </xf>
    <xf numFmtId="1" fontId="6" fillId="0" borderId="1" xfId="126" applyNumberFormat="1" applyBorder="1" applyAlignment="1">
      <alignment horizontal="center" vertical="center"/>
    </xf>
    <xf numFmtId="44" fontId="6" fillId="3" borderId="1" xfId="128" applyNumberFormat="1" applyFill="1" applyBorder="1" applyAlignment="1">
      <alignment horizontal="center" vertical="center"/>
    </xf>
    <xf numFmtId="44" fontId="6" fillId="0" borderId="1" xfId="128" applyNumberFormat="1" applyBorder="1" applyAlignment="1">
      <alignment vertical="center"/>
    </xf>
    <xf numFmtId="0" fontId="6" fillId="0" borderId="1" xfId="125" applyFont="1" applyBorder="1" applyAlignment="1">
      <alignment vertical="center"/>
    </xf>
    <xf numFmtId="0" fontId="6" fillId="0" borderId="1" xfId="125" applyFont="1" applyBorder="1" applyAlignment="1">
      <alignment vertical="center" wrapText="1"/>
    </xf>
    <xf numFmtId="167" fontId="6" fillId="0" borderId="0" xfId="126" applyNumberFormat="1" applyAlignment="1">
      <alignment horizontal="right" vertical="center"/>
    </xf>
    <xf numFmtId="167" fontId="6" fillId="0" borderId="1" xfId="126" applyNumberFormat="1" applyBorder="1" applyAlignment="1">
      <alignment vertical="center"/>
    </xf>
    <xf numFmtId="174" fontId="38" fillId="0" borderId="0" xfId="126" applyFont="1" applyBorder="1" applyAlignment="1" applyProtection="1">
      <alignment horizontal="center" vertical="center"/>
    </xf>
    <xf numFmtId="0" fontId="39" fillId="15" borderId="28" xfId="125" applyFont="1" applyFill="1" applyBorder="1" applyAlignment="1">
      <alignment horizontal="center" vertical="center"/>
    </xf>
    <xf numFmtId="0" fontId="39" fillId="15" borderId="29" xfId="125" applyFont="1" applyFill="1" applyBorder="1" applyAlignment="1">
      <alignment horizontal="center" vertical="center"/>
    </xf>
    <xf numFmtId="174" fontId="39" fillId="15" borderId="29" xfId="126" applyFont="1" applyFill="1" applyBorder="1" applyAlignment="1" applyProtection="1">
      <alignment horizontal="center" vertical="center"/>
    </xf>
    <xf numFmtId="174" fontId="39" fillId="15" borderId="10" xfId="126" applyFont="1" applyFill="1" applyBorder="1" applyAlignment="1" applyProtection="1">
      <alignment horizontal="center" vertical="center"/>
    </xf>
    <xf numFmtId="0" fontId="29" fillId="14" borderId="1" xfId="125" applyFont="1" applyFill="1" applyBorder="1" applyAlignment="1">
      <alignment horizontal="left" vertical="center"/>
    </xf>
    <xf numFmtId="0" fontId="29" fillId="14" borderId="1" xfId="125" applyFont="1" applyFill="1" applyBorder="1" applyAlignment="1">
      <alignment horizontal="center" vertical="center"/>
    </xf>
    <xf numFmtId="10" fontId="29" fillId="14" borderId="1" xfId="125" applyNumberFormat="1" applyFont="1" applyFill="1" applyBorder="1" applyAlignment="1">
      <alignment horizontal="center" vertical="center"/>
    </xf>
    <xf numFmtId="176" fontId="29" fillId="14" borderId="1" xfId="125" applyNumberFormat="1" applyFont="1" applyFill="1" applyBorder="1" applyAlignment="1">
      <alignment vertical="center"/>
    </xf>
    <xf numFmtId="0" fontId="30" fillId="14" borderId="0" xfId="125" applyFont="1" applyFill="1" applyAlignment="1">
      <alignment horizontal="left" vertical="center"/>
    </xf>
    <xf numFmtId="0" fontId="38" fillId="0" borderId="5" xfId="125" applyFont="1" applyBorder="1" applyAlignment="1">
      <alignment vertical="center"/>
    </xf>
    <xf numFmtId="0" fontId="29" fillId="0" borderId="6" xfId="125" applyFont="1" applyBorder="1" applyAlignment="1">
      <alignment vertical="center"/>
    </xf>
    <xf numFmtId="174" fontId="29" fillId="0" borderId="6" xfId="126" applyFont="1" applyBorder="1" applyAlignment="1" applyProtection="1">
      <alignment vertical="center"/>
    </xf>
    <xf numFmtId="174" fontId="29" fillId="0" borderId="7" xfId="126" applyFont="1" applyBorder="1" applyAlignment="1" applyProtection="1">
      <alignment vertical="center"/>
    </xf>
    <xf numFmtId="0" fontId="37" fillId="0" borderId="0" xfId="125" applyFont="1" applyAlignment="1">
      <alignment vertical="center"/>
    </xf>
    <xf numFmtId="174" fontId="37" fillId="0" borderId="0" xfId="126" applyFont="1" applyBorder="1" applyAlignment="1" applyProtection="1">
      <alignment vertical="center"/>
    </xf>
    <xf numFmtId="0" fontId="41" fillId="0" borderId="0" xfId="125" applyFont="1" applyAlignment="1">
      <alignment horizontal="left" wrapText="1"/>
    </xf>
    <xf numFmtId="174" fontId="38" fillId="0" borderId="11" xfId="126" applyFont="1" applyBorder="1" applyAlignment="1" applyProtection="1">
      <alignment horizontal="left" vertical="center"/>
    </xf>
    <xf numFmtId="186" fontId="38" fillId="3" borderId="45" xfId="128" applyNumberFormat="1" applyFont="1" applyFill="1" applyBorder="1" applyAlignment="1" applyProtection="1">
      <alignment horizontal="center" vertical="center"/>
    </xf>
    <xf numFmtId="176" fontId="38" fillId="13" borderId="17" xfId="128" applyFont="1" applyFill="1" applyBorder="1" applyAlignment="1" applyProtection="1">
      <alignment horizontal="center" vertical="center"/>
    </xf>
    <xf numFmtId="176" fontId="38" fillId="15" borderId="7" xfId="128" applyFont="1" applyFill="1" applyBorder="1" applyAlignment="1" applyProtection="1">
      <alignment horizontal="center" vertical="center"/>
    </xf>
    <xf numFmtId="176" fontId="29" fillId="0" borderId="2" xfId="128" applyFont="1" applyBorder="1" applyAlignment="1" applyProtection="1">
      <alignment horizontal="center" vertical="center"/>
    </xf>
    <xf numFmtId="176" fontId="38" fillId="0" borderId="0" xfId="128" applyFont="1" applyBorder="1" applyAlignment="1" applyProtection="1">
      <alignment horizontal="center" vertical="center"/>
    </xf>
    <xf numFmtId="176" fontId="29" fillId="0" borderId="1" xfId="128" applyFont="1" applyBorder="1" applyAlignment="1" applyProtection="1">
      <alignment horizontal="center" vertical="center"/>
    </xf>
    <xf numFmtId="176" fontId="38" fillId="0" borderId="8" xfId="128" applyFont="1" applyBorder="1" applyAlignment="1" applyProtection="1">
      <alignment horizontal="center" vertical="center"/>
    </xf>
    <xf numFmtId="176" fontId="30" fillId="11" borderId="4" xfId="128" applyFont="1" applyFill="1" applyBorder="1" applyAlignment="1" applyProtection="1">
      <alignment vertical="center"/>
    </xf>
    <xf numFmtId="176" fontId="29" fillId="3" borderId="2" xfId="128" applyFont="1" applyFill="1" applyBorder="1" applyAlignment="1" applyProtection="1">
      <alignment horizontal="center" vertical="center"/>
    </xf>
    <xf numFmtId="176" fontId="30" fillId="11" borderId="4" xfId="128" applyFont="1" applyFill="1" applyBorder="1" applyAlignment="1" applyProtection="1">
      <alignment horizontal="center" vertical="center"/>
    </xf>
    <xf numFmtId="176" fontId="29" fillId="14" borderId="0" xfId="128" applyFont="1" applyFill="1" applyBorder="1" applyAlignment="1" applyProtection="1">
      <alignment vertical="center"/>
    </xf>
    <xf numFmtId="176" fontId="30" fillId="14" borderId="0" xfId="128" applyFont="1" applyFill="1" applyBorder="1" applyAlignment="1" applyProtection="1">
      <alignment horizontal="center" vertical="center"/>
    </xf>
    <xf numFmtId="0" fontId="29" fillId="0" borderId="1" xfId="125" applyFont="1" applyBorder="1" applyAlignment="1">
      <alignment vertical="center" wrapText="1"/>
    </xf>
    <xf numFmtId="0" fontId="6" fillId="0" borderId="1" xfId="125" applyFont="1" applyBorder="1"/>
    <xf numFmtId="0" fontId="29" fillId="0" borderId="1" xfId="125" applyFont="1" applyBorder="1" applyAlignment="1">
      <alignment horizontal="center" vertical="center" wrapText="1"/>
    </xf>
    <xf numFmtId="0" fontId="25" fillId="10" borderId="5" xfId="0" applyFont="1" applyFill="1" applyBorder="1" applyAlignment="1">
      <alignment horizontal="left" vertical="center"/>
    </xf>
    <xf numFmtId="0" fontId="25" fillId="10" borderId="6" xfId="0" applyFont="1" applyFill="1" applyBorder="1" applyAlignment="1">
      <alignment horizontal="left" vertical="center"/>
    </xf>
    <xf numFmtId="0" fontId="25" fillId="10" borderId="7" xfId="0" applyFont="1" applyFill="1" applyBorder="1" applyAlignment="1">
      <alignment horizontal="left" vertical="center"/>
    </xf>
    <xf numFmtId="0" fontId="23" fillId="10" borderId="0" xfId="0" applyFont="1" applyFill="1" applyAlignment="1">
      <alignment horizontal="center" vertical="center"/>
    </xf>
    <xf numFmtId="0" fontId="16" fillId="7" borderId="22" xfId="0" applyFont="1" applyFill="1" applyBorder="1" applyAlignment="1">
      <alignment horizontal="center" vertical="justify"/>
    </xf>
    <xf numFmtId="0" fontId="16" fillId="7" borderId="23" xfId="0" applyFont="1" applyFill="1" applyBorder="1" applyAlignment="1">
      <alignment horizontal="center" vertical="justify"/>
    </xf>
    <xf numFmtId="0" fontId="16" fillId="7" borderId="24" xfId="0" applyFont="1" applyFill="1" applyBorder="1" applyAlignment="1">
      <alignment horizontal="center" vertical="justify"/>
    </xf>
    <xf numFmtId="0" fontId="16" fillId="7" borderId="34" xfId="0" applyFont="1" applyFill="1" applyBorder="1" applyAlignment="1">
      <alignment horizontal="center" vertical="justify"/>
    </xf>
    <xf numFmtId="0" fontId="16" fillId="7" borderId="0" xfId="0" applyFont="1" applyFill="1" applyAlignment="1">
      <alignment horizontal="center" vertical="justify"/>
    </xf>
    <xf numFmtId="0" fontId="16" fillId="7" borderId="35" xfId="0" applyFont="1" applyFill="1" applyBorder="1" applyAlignment="1">
      <alignment horizontal="center" vertical="justify"/>
    </xf>
    <xf numFmtId="0" fontId="12" fillId="7" borderId="37" xfId="0" applyFont="1" applyFill="1" applyBorder="1" applyAlignment="1">
      <alignment horizontal="center" vertical="center"/>
    </xf>
    <xf numFmtId="0" fontId="12" fillId="7" borderId="36" xfId="0" applyFont="1" applyFill="1" applyBorder="1" applyAlignment="1">
      <alignment horizontal="center" vertical="center"/>
    </xf>
    <xf numFmtId="0" fontId="12" fillId="7" borderId="38" xfId="0" applyFont="1" applyFill="1" applyBorder="1" applyAlignment="1">
      <alignment horizontal="center" vertical="center"/>
    </xf>
    <xf numFmtId="167" fontId="9" fillId="7" borderId="5" xfId="3" applyFont="1" applyFill="1" applyBorder="1" applyAlignment="1">
      <alignment horizontal="center" vertical="center"/>
    </xf>
    <xf numFmtId="167" fontId="9" fillId="7" borderId="6" xfId="3" applyFont="1" applyFill="1" applyBorder="1" applyAlignment="1">
      <alignment horizontal="center" vertical="center"/>
    </xf>
    <xf numFmtId="167" fontId="9" fillId="7" borderId="7" xfId="3" applyFont="1" applyFill="1" applyBorder="1" applyAlignment="1">
      <alignment horizontal="center" vertical="center"/>
    </xf>
    <xf numFmtId="167" fontId="8" fillId="0" borderId="11" xfId="3" applyFont="1" applyBorder="1" applyAlignment="1">
      <alignment horizontal="left" vertical="center"/>
    </xf>
    <xf numFmtId="167" fontId="8" fillId="0" borderId="8" xfId="3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7" fillId="0" borderId="0" xfId="0" applyFont="1" applyAlignment="1">
      <alignment horizontal="left" vertical="justify" wrapText="1"/>
    </xf>
    <xf numFmtId="0" fontId="7" fillId="0" borderId="0" xfId="0" applyFont="1" applyAlignment="1">
      <alignment horizontal="left" vertical="justify"/>
    </xf>
    <xf numFmtId="0" fontId="6" fillId="0" borderId="40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29" fillId="0" borderId="26" xfId="65" applyFont="1" applyBorder="1" applyAlignment="1">
      <alignment horizontal="left" vertical="center"/>
    </xf>
    <xf numFmtId="0" fontId="33" fillId="11" borderId="0" xfId="65" applyFont="1" applyFill="1" applyAlignment="1">
      <alignment horizontal="center" vertical="center"/>
    </xf>
    <xf numFmtId="0" fontId="34" fillId="12" borderId="42" xfId="65" applyFont="1" applyFill="1" applyBorder="1" applyAlignment="1">
      <alignment horizontal="center" wrapText="1"/>
    </xf>
    <xf numFmtId="0" fontId="36" fillId="12" borderId="43" xfId="65" applyFont="1" applyFill="1" applyBorder="1" applyAlignment="1">
      <alignment horizontal="center" vertical="center"/>
    </xf>
    <xf numFmtId="174" fontId="37" fillId="12" borderId="4" xfId="66" applyNumberFormat="1" applyFont="1" applyFill="1" applyBorder="1" applyAlignment="1" applyProtection="1">
      <alignment horizontal="center" vertical="center"/>
    </xf>
    <xf numFmtId="174" fontId="38" fillId="0" borderId="11" xfId="66" applyNumberFormat="1" applyFont="1" applyBorder="1" applyAlignment="1" applyProtection="1">
      <alignment horizontal="left" vertical="center"/>
    </xf>
    <xf numFmtId="0" fontId="41" fillId="0" borderId="39" xfId="65" applyFont="1" applyBorder="1" applyAlignment="1">
      <alignment horizontal="left" vertical="center"/>
    </xf>
    <xf numFmtId="0" fontId="41" fillId="0" borderId="0" xfId="65" applyFont="1" applyAlignment="1">
      <alignment horizontal="left" wrapText="1"/>
    </xf>
    <xf numFmtId="0" fontId="29" fillId="0" borderId="1" xfId="65" applyFont="1" applyBorder="1" applyAlignment="1">
      <alignment horizontal="left" vertical="center"/>
    </xf>
    <xf numFmtId="0" fontId="7" fillId="0" borderId="39" xfId="65" applyFont="1" applyBorder="1" applyAlignment="1">
      <alignment horizontal="left" vertical="top" wrapText="1"/>
    </xf>
    <xf numFmtId="0" fontId="30" fillId="11" borderId="4" xfId="65" applyFont="1" applyFill="1" applyBorder="1" applyAlignment="1">
      <alignment horizontal="left" vertical="center"/>
    </xf>
    <xf numFmtId="174" fontId="37" fillId="12" borderId="4" xfId="126" applyFont="1" applyFill="1" applyBorder="1" applyAlignment="1" applyProtection="1">
      <alignment horizontal="center" vertical="center"/>
    </xf>
    <xf numFmtId="0" fontId="34" fillId="12" borderId="42" xfId="125" applyFont="1" applyFill="1" applyBorder="1" applyAlignment="1">
      <alignment horizontal="center" wrapText="1"/>
    </xf>
    <xf numFmtId="0" fontId="36" fillId="12" borderId="43" xfId="125" applyFont="1" applyFill="1" applyBorder="1" applyAlignment="1">
      <alignment horizontal="center" vertical="center"/>
    </xf>
    <xf numFmtId="174" fontId="38" fillId="0" borderId="11" xfId="126" applyFont="1" applyBorder="1" applyAlignment="1" applyProtection="1">
      <alignment horizontal="left" vertical="center"/>
    </xf>
    <xf numFmtId="0" fontId="30" fillId="11" borderId="4" xfId="125" applyFont="1" applyFill="1" applyBorder="1" applyAlignment="1">
      <alignment horizontal="left" vertical="center"/>
    </xf>
    <xf numFmtId="174" fontId="38" fillId="0" borderId="13" xfId="126" applyFont="1" applyBorder="1" applyAlignment="1" applyProtection="1">
      <alignment horizontal="center" vertical="center"/>
    </xf>
    <xf numFmtId="0" fontId="29" fillId="0" borderId="26" xfId="125" applyFont="1" applyBorder="1" applyAlignment="1">
      <alignment horizontal="left" vertical="center"/>
    </xf>
    <xf numFmtId="0" fontId="41" fillId="0" borderId="39" xfId="125" applyFont="1" applyBorder="1" applyAlignment="1">
      <alignment horizontal="left" vertical="center"/>
    </xf>
    <xf numFmtId="0" fontId="41" fillId="0" borderId="0" xfId="125" applyFont="1" applyAlignment="1">
      <alignment horizontal="left" wrapText="1"/>
    </xf>
    <xf numFmtId="0" fontId="29" fillId="0" borderId="1" xfId="125" applyFont="1" applyBorder="1" applyAlignment="1">
      <alignment horizontal="left" vertical="center"/>
    </xf>
    <xf numFmtId="0" fontId="7" fillId="0" borderId="39" xfId="125" applyFont="1" applyBorder="1" applyAlignment="1">
      <alignment horizontal="left" vertical="top" wrapText="1"/>
    </xf>
    <xf numFmtId="0" fontId="16" fillId="7" borderId="18" xfId="0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9" fontId="12" fillId="0" borderId="18" xfId="2" applyFont="1" applyBorder="1" applyAlignment="1">
      <alignment horizontal="center"/>
    </xf>
    <xf numFmtId="9" fontId="12" fillId="0" borderId="19" xfId="2" applyFont="1" applyBorder="1" applyAlignment="1">
      <alignment horizontal="center"/>
    </xf>
    <xf numFmtId="9" fontId="12" fillId="0" borderId="10" xfId="2" applyFont="1" applyBorder="1" applyAlignment="1">
      <alignment horizontal="center"/>
    </xf>
    <xf numFmtId="0" fontId="9" fillId="9" borderId="22" xfId="0" applyFont="1" applyFill="1" applyBorder="1" applyAlignment="1">
      <alignment horizontal="center" vertical="center"/>
    </xf>
    <xf numFmtId="0" fontId="9" fillId="9" borderId="23" xfId="0" applyFont="1" applyFill="1" applyBorder="1" applyAlignment="1">
      <alignment horizontal="center" vertical="center"/>
    </xf>
    <xf numFmtId="0" fontId="9" fillId="9" borderId="24" xfId="0" applyFont="1" applyFill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</cellXfs>
  <cellStyles count="130">
    <cellStyle name="Hiperlink" xfId="1" builtinId="8"/>
    <cellStyle name="Moeda" xfId="4" builtinId="4"/>
    <cellStyle name="Moeda 2" xfId="7" xr:uid="{00000000-0005-0000-0000-000002000000}"/>
    <cellStyle name="Moeda 2 2" xfId="69" xr:uid="{00000000-0005-0000-0000-000003000000}"/>
    <cellStyle name="Moeda 2 3" xfId="73" xr:uid="{00000000-0005-0000-0000-000004000000}"/>
    <cellStyle name="Moeda 2 4" xfId="128" xr:uid="{00000000-0005-0000-0000-000005000000}"/>
    <cellStyle name="Moeda 3" xfId="8" xr:uid="{00000000-0005-0000-0000-000006000000}"/>
    <cellStyle name="Moeda 4" xfId="42" xr:uid="{00000000-0005-0000-0000-000007000000}"/>
    <cellStyle name="Moeda 4 2" xfId="98" xr:uid="{00000000-0005-0000-0000-000008000000}"/>
    <cellStyle name="Moeda 5" xfId="43" xr:uid="{00000000-0005-0000-0000-000009000000}"/>
    <cellStyle name="Moeda 5 2" xfId="103" xr:uid="{00000000-0005-0000-0000-00000A000000}"/>
    <cellStyle name="Moeda 6" xfId="68" xr:uid="{00000000-0005-0000-0000-00000B000000}"/>
    <cellStyle name="Moeda 7" xfId="127" xr:uid="{00000000-0005-0000-0000-00000C000000}"/>
    <cellStyle name="Normal" xfId="0" builtinId="0"/>
    <cellStyle name="Normal 10" xfId="9" xr:uid="{00000000-0005-0000-0000-00000E000000}"/>
    <cellStyle name="Normal 10 2" xfId="86" xr:uid="{00000000-0005-0000-0000-00000F000000}"/>
    <cellStyle name="Normal 11" xfId="10" xr:uid="{00000000-0005-0000-0000-000010000000}"/>
    <cellStyle name="Normal 11 2" xfId="87" xr:uid="{00000000-0005-0000-0000-000011000000}"/>
    <cellStyle name="Normal 12" xfId="11" xr:uid="{00000000-0005-0000-0000-000012000000}"/>
    <cellStyle name="Normal 12 2" xfId="90" xr:uid="{00000000-0005-0000-0000-000013000000}"/>
    <cellStyle name="Normal 13" xfId="12" xr:uid="{00000000-0005-0000-0000-000014000000}"/>
    <cellStyle name="Normal 13 2" xfId="92" xr:uid="{00000000-0005-0000-0000-000015000000}"/>
    <cellStyle name="Normal 14" xfId="13" xr:uid="{00000000-0005-0000-0000-000016000000}"/>
    <cellStyle name="Normal 14 2" xfId="94" xr:uid="{00000000-0005-0000-0000-000017000000}"/>
    <cellStyle name="Normal 15" xfId="14" xr:uid="{00000000-0005-0000-0000-000018000000}"/>
    <cellStyle name="Normal 15 2" xfId="97" xr:uid="{00000000-0005-0000-0000-000019000000}"/>
    <cellStyle name="Normal 16" xfId="39" xr:uid="{00000000-0005-0000-0000-00001A000000}"/>
    <cellStyle name="Normal 16 2" xfId="41" xr:uid="{00000000-0005-0000-0000-00001B000000}"/>
    <cellStyle name="Normal 16 3" xfId="99" xr:uid="{00000000-0005-0000-0000-00001C000000}"/>
    <cellStyle name="Normal 17" xfId="44" xr:uid="{00000000-0005-0000-0000-00001D000000}"/>
    <cellStyle name="Normal 17 2" xfId="101" xr:uid="{00000000-0005-0000-0000-00001E000000}"/>
    <cellStyle name="Normal 18" xfId="45" xr:uid="{00000000-0005-0000-0000-00001F000000}"/>
    <cellStyle name="Normal 18 2" xfId="104" xr:uid="{00000000-0005-0000-0000-000020000000}"/>
    <cellStyle name="Normal 19" xfId="46" xr:uid="{00000000-0005-0000-0000-000021000000}"/>
    <cellStyle name="Normal 19 2" xfId="106" xr:uid="{00000000-0005-0000-0000-000022000000}"/>
    <cellStyle name="Normal 2" xfId="15" xr:uid="{00000000-0005-0000-0000-000023000000}"/>
    <cellStyle name="Normal 2 2" xfId="16" xr:uid="{00000000-0005-0000-0000-000024000000}"/>
    <cellStyle name="Normal 2 3" xfId="6" xr:uid="{00000000-0005-0000-0000-000025000000}"/>
    <cellStyle name="Normal 2 3 2" xfId="47" xr:uid="{00000000-0005-0000-0000-000026000000}"/>
    <cellStyle name="Normal 2 3 2 2" xfId="118" xr:uid="{00000000-0005-0000-0000-000027000000}"/>
    <cellStyle name="Normal 2 3 3" xfId="85" xr:uid="{00000000-0005-0000-0000-000028000000}"/>
    <cellStyle name="Normal 2 4" xfId="74" xr:uid="{00000000-0005-0000-0000-000029000000}"/>
    <cellStyle name="Normal 20" xfId="48" xr:uid="{00000000-0005-0000-0000-00002A000000}"/>
    <cellStyle name="Normal 20 2" xfId="108" xr:uid="{00000000-0005-0000-0000-00002B000000}"/>
    <cellStyle name="Normal 21" xfId="49" xr:uid="{00000000-0005-0000-0000-00002C000000}"/>
    <cellStyle name="Normal 21 2" xfId="110" xr:uid="{00000000-0005-0000-0000-00002D000000}"/>
    <cellStyle name="Normal 22" xfId="50" xr:uid="{00000000-0005-0000-0000-00002E000000}"/>
    <cellStyle name="Normal 22 2" xfId="113" xr:uid="{00000000-0005-0000-0000-00002F000000}"/>
    <cellStyle name="Normal 23" xfId="51" xr:uid="{00000000-0005-0000-0000-000030000000}"/>
    <cellStyle name="Normal 23 2" xfId="115" xr:uid="{00000000-0005-0000-0000-000031000000}"/>
    <cellStyle name="Normal 24" xfId="52" xr:uid="{00000000-0005-0000-0000-000032000000}"/>
    <cellStyle name="Normal 24 2" xfId="119" xr:uid="{00000000-0005-0000-0000-000033000000}"/>
    <cellStyle name="Normal 25" xfId="53" xr:uid="{00000000-0005-0000-0000-000034000000}"/>
    <cellStyle name="Normal 25 2" xfId="121" xr:uid="{00000000-0005-0000-0000-000035000000}"/>
    <cellStyle name="Normal 26" xfId="54" xr:uid="{00000000-0005-0000-0000-000036000000}"/>
    <cellStyle name="Normal 26 2" xfId="122" xr:uid="{00000000-0005-0000-0000-000037000000}"/>
    <cellStyle name="Normal 27" xfId="65" xr:uid="{00000000-0005-0000-0000-000038000000}"/>
    <cellStyle name="Normal 28" xfId="125" xr:uid="{00000000-0005-0000-0000-000039000000}"/>
    <cellStyle name="Normal 29" xfId="129" xr:uid="{00000000-0005-0000-0000-00003A000000}"/>
    <cellStyle name="Normal 3" xfId="17" xr:uid="{00000000-0005-0000-0000-00003B000000}"/>
    <cellStyle name="Normal 4" xfId="18" xr:uid="{00000000-0005-0000-0000-00003C000000}"/>
    <cellStyle name="Normal 5" xfId="19" xr:uid="{00000000-0005-0000-0000-00003D000000}"/>
    <cellStyle name="Normal 5 2" xfId="75" xr:uid="{00000000-0005-0000-0000-00003E000000}"/>
    <cellStyle name="Normal 6" xfId="5" xr:uid="{00000000-0005-0000-0000-00003F000000}"/>
    <cellStyle name="Normal 6 2" xfId="40" xr:uid="{00000000-0005-0000-0000-000040000000}"/>
    <cellStyle name="Normal 6 2 2" xfId="123" xr:uid="{00000000-0005-0000-0000-000041000000}"/>
    <cellStyle name="Normal 6 2 3" xfId="111" xr:uid="{00000000-0005-0000-0000-000042000000}"/>
    <cellStyle name="Normal 6 3" xfId="55" xr:uid="{00000000-0005-0000-0000-000043000000}"/>
    <cellStyle name="Normal 6 3 2" xfId="117" xr:uid="{00000000-0005-0000-0000-000044000000}"/>
    <cellStyle name="Normal 6 4" xfId="71" xr:uid="{00000000-0005-0000-0000-000045000000}"/>
    <cellStyle name="Normal 7" xfId="20" xr:uid="{00000000-0005-0000-0000-000046000000}"/>
    <cellStyle name="Normal 7 2" xfId="76" xr:uid="{00000000-0005-0000-0000-000047000000}"/>
    <cellStyle name="Normal 8" xfId="21" xr:uid="{00000000-0005-0000-0000-000048000000}"/>
    <cellStyle name="Normal 8 2" xfId="77" xr:uid="{00000000-0005-0000-0000-000049000000}"/>
    <cellStyle name="Normal 9" xfId="22" xr:uid="{00000000-0005-0000-0000-00004A000000}"/>
    <cellStyle name="Normal 9 2" xfId="78" xr:uid="{00000000-0005-0000-0000-00004B000000}"/>
    <cellStyle name="Porcentagem" xfId="2" builtinId="5"/>
    <cellStyle name="Porcentagem 2" xfId="23" xr:uid="{00000000-0005-0000-0000-00004D000000}"/>
    <cellStyle name="Porcentagem 3" xfId="24" xr:uid="{00000000-0005-0000-0000-00004E000000}"/>
    <cellStyle name="Porcentagem 4" xfId="67" xr:uid="{00000000-0005-0000-0000-00004F000000}"/>
    <cellStyle name="Separador de milhares 10" xfId="25" xr:uid="{00000000-0005-0000-0000-000050000000}"/>
    <cellStyle name="Separador de milhares 10 2" xfId="88" xr:uid="{00000000-0005-0000-0000-000051000000}"/>
    <cellStyle name="Separador de milhares 11" xfId="26" xr:uid="{00000000-0005-0000-0000-000052000000}"/>
    <cellStyle name="Separador de milhares 11 2" xfId="91" xr:uid="{00000000-0005-0000-0000-000053000000}"/>
    <cellStyle name="Separador de milhares 12" xfId="27" xr:uid="{00000000-0005-0000-0000-000054000000}"/>
    <cellStyle name="Separador de milhares 12 2" xfId="93" xr:uid="{00000000-0005-0000-0000-000055000000}"/>
    <cellStyle name="Separador de milhares 13" xfId="28" xr:uid="{00000000-0005-0000-0000-000056000000}"/>
    <cellStyle name="Separador de milhares 13 2" xfId="95" xr:uid="{00000000-0005-0000-0000-000057000000}"/>
    <cellStyle name="Separador de milhares 14" xfId="29" xr:uid="{00000000-0005-0000-0000-000058000000}"/>
    <cellStyle name="Separador de milhares 14 2" xfId="96" xr:uid="{00000000-0005-0000-0000-000059000000}"/>
    <cellStyle name="Separador de milhares 15" xfId="56" xr:uid="{00000000-0005-0000-0000-00005A000000}"/>
    <cellStyle name="Separador de milhares 15 2" xfId="100" xr:uid="{00000000-0005-0000-0000-00005B000000}"/>
    <cellStyle name="Separador de milhares 16" xfId="57" xr:uid="{00000000-0005-0000-0000-00005C000000}"/>
    <cellStyle name="Separador de milhares 16 2" xfId="102" xr:uid="{00000000-0005-0000-0000-00005D000000}"/>
    <cellStyle name="Separador de milhares 17" xfId="58" xr:uid="{00000000-0005-0000-0000-00005E000000}"/>
    <cellStyle name="Separador de milhares 17 2" xfId="105" xr:uid="{00000000-0005-0000-0000-00005F000000}"/>
    <cellStyle name="Separador de milhares 18" xfId="59" xr:uid="{00000000-0005-0000-0000-000060000000}"/>
    <cellStyle name="Separador de milhares 18 2" xfId="107" xr:uid="{00000000-0005-0000-0000-000061000000}"/>
    <cellStyle name="Separador de milhares 19" xfId="60" xr:uid="{00000000-0005-0000-0000-000062000000}"/>
    <cellStyle name="Separador de milhares 19 2" xfId="109" xr:uid="{00000000-0005-0000-0000-000063000000}"/>
    <cellStyle name="Separador de milhares 2" xfId="30" xr:uid="{00000000-0005-0000-0000-000064000000}"/>
    <cellStyle name="Separador de milhares 2 2" xfId="79" xr:uid="{00000000-0005-0000-0000-000065000000}"/>
    <cellStyle name="Separador de milhares 20" xfId="61" xr:uid="{00000000-0005-0000-0000-000066000000}"/>
    <cellStyle name="Separador de milhares 20 2" xfId="114" xr:uid="{00000000-0005-0000-0000-000067000000}"/>
    <cellStyle name="Separador de milhares 21" xfId="62" xr:uid="{00000000-0005-0000-0000-000068000000}"/>
    <cellStyle name="Separador de milhares 21 2" xfId="116" xr:uid="{00000000-0005-0000-0000-000069000000}"/>
    <cellStyle name="Separador de milhares 22" xfId="63" xr:uid="{00000000-0005-0000-0000-00006A000000}"/>
    <cellStyle name="Separador de milhares 22 2" xfId="120" xr:uid="{00000000-0005-0000-0000-00006B000000}"/>
    <cellStyle name="Separador de milhares 23" xfId="66" xr:uid="{00000000-0005-0000-0000-00006C000000}"/>
    <cellStyle name="Separador de milhares 3" xfId="31" xr:uid="{00000000-0005-0000-0000-00006D000000}"/>
    <cellStyle name="Separador de milhares 3 2" xfId="80" xr:uid="{00000000-0005-0000-0000-00006E000000}"/>
    <cellStyle name="Separador de milhares 4" xfId="32" xr:uid="{00000000-0005-0000-0000-00006F000000}"/>
    <cellStyle name="Separador de milhares 4 2" xfId="81" xr:uid="{00000000-0005-0000-0000-000070000000}"/>
    <cellStyle name="Separador de milhares 5" xfId="33" xr:uid="{00000000-0005-0000-0000-000071000000}"/>
    <cellStyle name="Separador de milhares 5 2" xfId="64" xr:uid="{00000000-0005-0000-0000-000072000000}"/>
    <cellStyle name="Separador de milhares 5 2 2" xfId="124" xr:uid="{00000000-0005-0000-0000-000073000000}"/>
    <cellStyle name="Separador de milhares 5 2 3" xfId="112" xr:uid="{00000000-0005-0000-0000-000074000000}"/>
    <cellStyle name="Separador de milhares 5 3" xfId="72" xr:uid="{00000000-0005-0000-0000-000075000000}"/>
    <cellStyle name="Separador de milhares 6" xfId="34" xr:uid="{00000000-0005-0000-0000-000076000000}"/>
    <cellStyle name="Separador de milhares 6 2" xfId="82" xr:uid="{00000000-0005-0000-0000-000077000000}"/>
    <cellStyle name="Separador de milhares 7" xfId="35" xr:uid="{00000000-0005-0000-0000-000078000000}"/>
    <cellStyle name="Separador de milhares 7 2" xfId="83" xr:uid="{00000000-0005-0000-0000-000079000000}"/>
    <cellStyle name="Separador de milhares 8" xfId="36" xr:uid="{00000000-0005-0000-0000-00007A000000}"/>
    <cellStyle name="Separador de milhares 8 2" xfId="84" xr:uid="{00000000-0005-0000-0000-00007B000000}"/>
    <cellStyle name="Separador de milhares 9" xfId="37" xr:uid="{00000000-0005-0000-0000-00007C000000}"/>
    <cellStyle name="Separador de milhares 9 2" xfId="89" xr:uid="{00000000-0005-0000-0000-00007D000000}"/>
    <cellStyle name="Vírgula" xfId="3" builtinId="3"/>
    <cellStyle name="Vírgula 2" xfId="38" xr:uid="{00000000-0005-0000-0000-00007F000000}"/>
    <cellStyle name="Vírgula 3" xfId="70" xr:uid="{00000000-0005-0000-0000-000080000000}"/>
    <cellStyle name="Vírgula 4" xfId="126" xr:uid="{00000000-0005-0000-0000-000081000000}"/>
  </cellStyles>
  <dxfs count="0"/>
  <tableStyles count="0" defaultTableStyle="TableStyleMedium2" defaultPivotStyle="PivotStyleLight16"/>
  <colors>
    <mruColors>
      <color rgb="FFD438C1"/>
      <color rgb="FFFD110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25"/>
  <sheetViews>
    <sheetView zoomScale="98" zoomScaleNormal="98" zoomScaleSheetLayoutView="100" workbookViewId="0">
      <pane ySplit="1" topLeftCell="A83" activePane="bottomLeft" state="frozen"/>
      <selection activeCell="C7" sqref="C7"/>
      <selection pane="bottomLeft" activeCell="C7" sqref="C7"/>
    </sheetView>
  </sheetViews>
  <sheetFormatPr defaultColWidth="9.140625" defaultRowHeight="12.75" x14ac:dyDescent="0.2"/>
  <cols>
    <col min="1" max="1" width="49.42578125" style="6" customWidth="1"/>
    <col min="2" max="2" width="16" style="6" bestFit="1" customWidth="1"/>
    <col min="3" max="3" width="14.5703125" style="6" customWidth="1"/>
    <col min="4" max="4" width="14.7109375" style="7" customWidth="1"/>
    <col min="5" max="5" width="15.42578125" style="7" customWidth="1"/>
    <col min="6" max="6" width="15" style="7" customWidth="1"/>
    <col min="7" max="7" width="28.140625" style="7" customWidth="1"/>
    <col min="8" max="8" width="23.85546875" style="6" hidden="1" customWidth="1"/>
    <col min="9" max="9" width="14.5703125" style="6" customWidth="1"/>
    <col min="10" max="10" width="13.42578125" style="6" customWidth="1"/>
    <col min="11" max="11" width="10.5703125" style="6" bestFit="1" customWidth="1"/>
    <col min="12" max="16384" width="9.140625" style="6"/>
  </cols>
  <sheetData>
    <row r="1" spans="1:7" s="2" customFormat="1" ht="21.75" customHeight="1" thickBot="1" x14ac:dyDescent="0.25">
      <c r="A1" s="571" t="s">
        <v>98</v>
      </c>
      <c r="B1" s="571"/>
      <c r="C1" s="571"/>
      <c r="D1" s="571"/>
      <c r="E1" s="571"/>
      <c r="F1" s="571"/>
      <c r="G1" s="3"/>
    </row>
    <row r="2" spans="1:7" s="5" customFormat="1" ht="15" customHeight="1" x14ac:dyDescent="0.2">
      <c r="A2" s="572" t="s">
        <v>210</v>
      </c>
      <c r="B2" s="573"/>
      <c r="C2" s="573"/>
      <c r="D2" s="573"/>
      <c r="E2" s="573"/>
      <c r="F2" s="574"/>
      <c r="G2" s="21"/>
    </row>
    <row r="3" spans="1:7" s="5" customFormat="1" ht="11.45" customHeight="1" x14ac:dyDescent="0.2">
      <c r="A3" s="575"/>
      <c r="B3" s="576"/>
      <c r="C3" s="576"/>
      <c r="D3" s="576"/>
      <c r="E3" s="576"/>
      <c r="F3" s="577"/>
      <c r="G3" s="21"/>
    </row>
    <row r="4" spans="1:7" s="5" customFormat="1" ht="21.75" customHeight="1" x14ac:dyDescent="0.2">
      <c r="A4" s="578" t="s">
        <v>14</v>
      </c>
      <c r="B4" s="579"/>
      <c r="C4" s="579"/>
      <c r="D4" s="579"/>
      <c r="E4" s="579"/>
      <c r="F4" s="580"/>
      <c r="G4" s="21"/>
    </row>
    <row r="5" spans="1:7" s="2" customFormat="1" ht="10.9" customHeight="1" thickBot="1" x14ac:dyDescent="0.25">
      <c r="A5" s="58"/>
      <c r="B5" s="59"/>
      <c r="C5" s="59"/>
      <c r="D5" s="60"/>
      <c r="E5" s="60"/>
      <c r="F5" s="61"/>
      <c r="G5" s="3"/>
    </row>
    <row r="6" spans="1:7" s="2" customFormat="1" ht="15.75" customHeight="1" thickBot="1" x14ac:dyDescent="0.25">
      <c r="A6" s="581" t="s">
        <v>88</v>
      </c>
      <c r="B6" s="582"/>
      <c r="C6" s="582"/>
      <c r="D6" s="582"/>
      <c r="E6" s="582"/>
      <c r="F6" s="583"/>
      <c r="G6" s="3"/>
    </row>
    <row r="7" spans="1:7" s="2" customFormat="1" ht="15.75" customHeight="1" x14ac:dyDescent="0.2">
      <c r="A7" s="38" t="s">
        <v>87</v>
      </c>
      <c r="B7" s="22"/>
      <c r="C7" s="22"/>
      <c r="D7" s="121"/>
      <c r="E7" s="45" t="s">
        <v>10</v>
      </c>
      <c r="F7" s="23" t="s">
        <v>1</v>
      </c>
      <c r="G7" s="3"/>
    </row>
    <row r="8" spans="1:7" s="8" customFormat="1" ht="15.75" customHeight="1" x14ac:dyDescent="0.2">
      <c r="A8" s="50" t="str">
        <f>A22</f>
        <v>1. Mão-de-obra</v>
      </c>
      <c r="B8" s="51"/>
      <c r="C8" s="52"/>
      <c r="D8" s="52"/>
      <c r="E8" s="222">
        <f>+F61</f>
        <v>73396.853509244291</v>
      </c>
      <c r="F8" s="151">
        <f t="shared" ref="F8:F17" si="0">IFERROR(E8/$E$18,0)</f>
        <v>0.78913659304654693</v>
      </c>
      <c r="G8" s="26"/>
    </row>
    <row r="9" spans="1:7" s="2" customFormat="1" ht="15.75" customHeight="1" x14ac:dyDescent="0.2">
      <c r="A9" s="29" t="str">
        <f>A23</f>
        <v>1.1. Categoria Profissional de Auxiliar de Limpeza - CBO 5143</v>
      </c>
      <c r="B9" s="27"/>
      <c r="C9" s="28"/>
      <c r="D9" s="28"/>
      <c r="E9" s="223">
        <f>F31</f>
        <v>61769.264581971562</v>
      </c>
      <c r="F9" s="152">
        <f t="shared" si="0"/>
        <v>0.6641209353895321</v>
      </c>
      <c r="G9" s="3"/>
    </row>
    <row r="10" spans="1:7" s="2" customFormat="1" ht="15.75" customHeight="1" x14ac:dyDescent="0.2">
      <c r="A10" s="29" t="str">
        <f>A33</f>
        <v>1.2. Supervisor/Encarregado</v>
      </c>
      <c r="B10" s="27"/>
      <c r="C10" s="28"/>
      <c r="D10" s="28"/>
      <c r="E10" s="223">
        <f>F41</f>
        <v>1875.4077272727275</v>
      </c>
      <c r="F10" s="152">
        <f t="shared" si="0"/>
        <v>2.0163709937330878E-2</v>
      </c>
      <c r="G10" s="3"/>
    </row>
    <row r="11" spans="1:7" s="2" customFormat="1" ht="15.75" customHeight="1" x14ac:dyDescent="0.2">
      <c r="A11" s="29" t="str">
        <f>A43</f>
        <v>1.3. Vale Transporte</v>
      </c>
      <c r="B11" s="27"/>
      <c r="C11" s="28"/>
      <c r="D11" s="28"/>
      <c r="E11" s="223">
        <f>F48</f>
        <v>1847.6484000000003</v>
      </c>
      <c r="F11" s="152">
        <f t="shared" si="0"/>
        <v>1.9865251626083175E-2</v>
      </c>
      <c r="G11" s="3"/>
    </row>
    <row r="12" spans="1:7" s="2" customFormat="1" ht="15.75" customHeight="1" x14ac:dyDescent="0.2">
      <c r="A12" s="29" t="str">
        <f>A50</f>
        <v xml:space="preserve">1.4. Auxílio Alimentação </v>
      </c>
      <c r="B12" s="27"/>
      <c r="C12" s="28"/>
      <c r="D12" s="28"/>
      <c r="E12" s="223">
        <f>F54</f>
        <v>7494.832800000001</v>
      </c>
      <c r="F12" s="152">
        <f t="shared" si="0"/>
        <v>8.0581748923345756E-2</v>
      </c>
      <c r="G12" s="3"/>
    </row>
    <row r="13" spans="1:7" s="2" customFormat="1" ht="15.75" customHeight="1" x14ac:dyDescent="0.2">
      <c r="A13" s="29" t="str">
        <f>A56</f>
        <v xml:space="preserve">1.5. Plano de Benefício Social  </v>
      </c>
      <c r="B13" s="27"/>
      <c r="C13" s="28"/>
      <c r="D13" s="28"/>
      <c r="E13" s="223">
        <f>F59</f>
        <v>409.70000000000005</v>
      </c>
      <c r="F13" s="152">
        <f t="shared" si="0"/>
        <v>4.4049471702550533E-3</v>
      </c>
      <c r="G13" s="3"/>
    </row>
    <row r="14" spans="1:7" s="8" customFormat="1" ht="15.75" customHeight="1" x14ac:dyDescent="0.2">
      <c r="A14" s="584" t="str">
        <f>A63</f>
        <v>2. Uniformes e Equipamentos de Proteção Individual</v>
      </c>
      <c r="B14" s="585"/>
      <c r="C14" s="585"/>
      <c r="D14" s="52"/>
      <c r="E14" s="222">
        <f>+F75</f>
        <v>960.76718333333326</v>
      </c>
      <c r="F14" s="151">
        <f t="shared" si="0"/>
        <v>1.0329823494015337E-2</v>
      </c>
      <c r="G14" s="26"/>
    </row>
    <row r="15" spans="1:7" s="8" customFormat="1" ht="15.75" customHeight="1" x14ac:dyDescent="0.2">
      <c r="A15" s="39" t="str">
        <f>A64</f>
        <v>2.1. Uniformes e EPIs</v>
      </c>
      <c r="B15" s="249"/>
      <c r="C15" s="249"/>
      <c r="D15" s="52"/>
      <c r="E15" s="224">
        <f>F73</f>
        <v>960.76718333333326</v>
      </c>
      <c r="F15" s="226">
        <f t="shared" si="0"/>
        <v>1.0329823494015337E-2</v>
      </c>
      <c r="G15" s="26"/>
    </row>
    <row r="16" spans="1:7" s="8" customFormat="1" ht="15.75" customHeight="1" x14ac:dyDescent="0.2">
      <c r="A16" s="248" t="str">
        <f>A77</f>
        <v xml:space="preserve">3. Administração Local/Veículo de Apoio </v>
      </c>
      <c r="B16" s="249"/>
      <c r="C16" s="249"/>
      <c r="D16" s="52"/>
      <c r="E16" s="230">
        <f>F81</f>
        <v>862</v>
      </c>
      <c r="F16" s="151">
        <f t="shared" si="0"/>
        <v>9.2679142317789974E-3</v>
      </c>
      <c r="G16" s="26"/>
    </row>
    <row r="17" spans="1:10" s="8" customFormat="1" ht="15.75" customHeight="1" thickBot="1" x14ac:dyDescent="0.25">
      <c r="A17" s="248" t="str">
        <f>A86</f>
        <v>4. Benefícios e Despesas Indiretas</v>
      </c>
      <c r="B17" s="53"/>
      <c r="C17" s="52"/>
      <c r="D17" s="52"/>
      <c r="E17" s="225">
        <f>F90</f>
        <v>17789.440293794607</v>
      </c>
      <c r="F17" s="151">
        <f t="shared" si="0"/>
        <v>0.1912656692276587</v>
      </c>
      <c r="G17" s="26"/>
    </row>
    <row r="18" spans="1:10" s="2" customFormat="1" ht="15.75" customHeight="1" thickBot="1" x14ac:dyDescent="0.25">
      <c r="A18" s="24" t="s">
        <v>110</v>
      </c>
      <c r="B18" s="25"/>
      <c r="C18" s="15"/>
      <c r="D18" s="15"/>
      <c r="E18" s="44">
        <f>E8+E14+E17+E16</f>
        <v>93009.060986372235</v>
      </c>
      <c r="F18" s="153">
        <f>F8+F14+F17+F16</f>
        <v>0.99999999999999989</v>
      </c>
      <c r="G18" s="3"/>
    </row>
    <row r="19" spans="1:10" s="2" customFormat="1" ht="15.75" customHeight="1" thickBot="1" x14ac:dyDescent="0.25">
      <c r="A19" s="175"/>
      <c r="B19" s="176"/>
      <c r="C19" s="20"/>
      <c r="D19" s="20"/>
      <c r="E19" s="177"/>
      <c r="F19" s="178"/>
      <c r="G19" s="3"/>
    </row>
    <row r="20" spans="1:10" s="8" customFormat="1" ht="15.75" customHeight="1" thickBot="1" x14ac:dyDescent="0.25">
      <c r="A20" s="122" t="s">
        <v>86</v>
      </c>
      <c r="B20" s="173">
        <f>40/44</f>
        <v>0.90909090909090906</v>
      </c>
      <c r="C20" s="20"/>
      <c r="E20" s="62"/>
      <c r="G20" s="26"/>
    </row>
    <row r="21" spans="1:10" s="2" customFormat="1" ht="15.75" customHeight="1" x14ac:dyDescent="0.2">
      <c r="A21" s="33"/>
      <c r="B21" s="33"/>
      <c r="C21" s="33"/>
      <c r="D21" s="6"/>
      <c r="E21" s="40"/>
      <c r="F21" s="6"/>
      <c r="G21" s="3"/>
    </row>
    <row r="22" spans="1:10" ht="13.15" customHeight="1" x14ac:dyDescent="0.2">
      <c r="A22" s="8" t="s">
        <v>16</v>
      </c>
    </row>
    <row r="23" spans="1:10" ht="13.9" customHeight="1" thickBot="1" x14ac:dyDescent="0.25">
      <c r="A23" s="586" t="s">
        <v>213</v>
      </c>
      <c r="B23" s="586"/>
      <c r="C23" s="586"/>
      <c r="D23" s="586"/>
      <c r="E23" s="586"/>
      <c r="F23" s="586"/>
    </row>
    <row r="24" spans="1:10" ht="13.9" customHeight="1" thickBot="1" x14ac:dyDescent="0.25">
      <c r="A24" s="34" t="s">
        <v>18</v>
      </c>
      <c r="B24" s="35" t="s">
        <v>19</v>
      </c>
      <c r="C24" s="35" t="s">
        <v>11</v>
      </c>
      <c r="D24" s="36" t="s">
        <v>94</v>
      </c>
      <c r="E24" s="36" t="s">
        <v>20</v>
      </c>
      <c r="F24" s="37" t="s">
        <v>21</v>
      </c>
    </row>
    <row r="25" spans="1:10" ht="13.15" customHeight="1" x14ac:dyDescent="0.2">
      <c r="A25" s="127" t="s">
        <v>91</v>
      </c>
      <c r="B25" s="10" t="s">
        <v>6</v>
      </c>
      <c r="C25" s="10">
        <v>1</v>
      </c>
      <c r="D25" s="237">
        <v>1653.58</v>
      </c>
      <c r="E25" s="156">
        <f>C25*D25</f>
        <v>1653.58</v>
      </c>
    </row>
    <row r="26" spans="1:10" x14ac:dyDescent="0.2">
      <c r="A26" s="126" t="s">
        <v>0</v>
      </c>
      <c r="B26" s="12" t="s">
        <v>1</v>
      </c>
      <c r="C26" s="47">
        <v>40</v>
      </c>
      <c r="D26" s="157">
        <f>SUM(E25:E25)</f>
        <v>1653.58</v>
      </c>
      <c r="E26" s="158">
        <f>C26*D26/100</f>
        <v>661.43200000000002</v>
      </c>
      <c r="H26" s="127" t="s">
        <v>91</v>
      </c>
    </row>
    <row r="27" spans="1:10" x14ac:dyDescent="0.2">
      <c r="A27" s="171" t="s">
        <v>2</v>
      </c>
      <c r="B27" s="46"/>
      <c r="C27" s="46"/>
      <c r="D27" s="159"/>
      <c r="E27" s="182">
        <f>SUM(E25:E26)</f>
        <v>2315.0119999999997</v>
      </c>
      <c r="H27" s="174" t="s">
        <v>2</v>
      </c>
    </row>
    <row r="28" spans="1:10" x14ac:dyDescent="0.2">
      <c r="A28" s="126" t="s">
        <v>3</v>
      </c>
      <c r="B28" s="12" t="s">
        <v>1</v>
      </c>
      <c r="C28" s="231">
        <f>'9. Encargos Sociais'!$C$33*100</f>
        <v>69.789999999999992</v>
      </c>
      <c r="D28" s="158">
        <f>E25+E26</f>
        <v>2315.0119999999997</v>
      </c>
      <c r="E28" s="170">
        <f>D28*C28/100</f>
        <v>1615.6468747999998</v>
      </c>
      <c r="H28" s="126" t="s">
        <v>3</v>
      </c>
      <c r="I28" s="183"/>
    </row>
    <row r="29" spans="1:10" x14ac:dyDescent="0.2">
      <c r="A29" s="171" t="s">
        <v>133</v>
      </c>
      <c r="B29" s="46"/>
      <c r="C29" s="46"/>
      <c r="D29" s="159"/>
      <c r="E29" s="169">
        <f>E25+E26+E28</f>
        <v>3930.6588747999995</v>
      </c>
      <c r="H29" s="174"/>
    </row>
    <row r="30" spans="1:10" ht="13.5" thickBot="1" x14ac:dyDescent="0.25">
      <c r="A30" s="11" t="s">
        <v>4</v>
      </c>
      <c r="B30" s="12" t="s">
        <v>5</v>
      </c>
      <c r="C30" s="154">
        <v>17</v>
      </c>
      <c r="D30" s="158">
        <f>E29</f>
        <v>3930.6588747999995</v>
      </c>
      <c r="E30" s="158">
        <f>C30*D30</f>
        <v>66821.200871599984</v>
      </c>
      <c r="G30" s="3"/>
      <c r="H30" s="126"/>
    </row>
    <row r="31" spans="1:10" ht="13.9" customHeight="1" thickBot="1" x14ac:dyDescent="0.25">
      <c r="A31" s="9"/>
      <c r="D31" s="49" t="s">
        <v>99</v>
      </c>
      <c r="E31" s="140">
        <v>0.90910000000000002</v>
      </c>
      <c r="F31" s="160">
        <f>(((E25+E28)*E31)+E26)*C30</f>
        <v>61769.264581971562</v>
      </c>
      <c r="G31" s="3"/>
      <c r="I31" s="405"/>
      <c r="J31" s="4"/>
    </row>
    <row r="32" spans="1:10" ht="13.9" customHeight="1" x14ac:dyDescent="0.2">
      <c r="A32" s="587"/>
      <c r="B32" s="588"/>
      <c r="C32" s="588"/>
      <c r="D32" s="588"/>
      <c r="E32" s="141"/>
      <c r="F32" s="144"/>
      <c r="G32" s="3"/>
      <c r="I32" s="183"/>
      <c r="J32" s="4"/>
    </row>
    <row r="33" spans="1:9" ht="13.5" thickBot="1" x14ac:dyDescent="0.25">
      <c r="A33" s="4" t="s">
        <v>205</v>
      </c>
      <c r="G33" s="3"/>
      <c r="I33" s="181"/>
    </row>
    <row r="34" spans="1:9" ht="13.5" thickBot="1" x14ac:dyDescent="0.25">
      <c r="A34" s="34" t="s">
        <v>18</v>
      </c>
      <c r="B34" s="35" t="s">
        <v>19</v>
      </c>
      <c r="C34" s="35" t="s">
        <v>11</v>
      </c>
      <c r="D34" s="36" t="s">
        <v>94</v>
      </c>
      <c r="E34" s="36" t="s">
        <v>20</v>
      </c>
      <c r="F34" s="37" t="s">
        <v>21</v>
      </c>
      <c r="G34" s="3"/>
      <c r="I34" s="181"/>
    </row>
    <row r="35" spans="1:9" x14ac:dyDescent="0.2">
      <c r="A35" s="127" t="s">
        <v>91</v>
      </c>
      <c r="B35" s="10" t="s">
        <v>6</v>
      </c>
      <c r="C35" s="10">
        <v>1</v>
      </c>
      <c r="D35" s="210">
        <v>2700</v>
      </c>
      <c r="E35" s="161">
        <f>C35*D35</f>
        <v>2700</v>
      </c>
      <c r="G35" s="3"/>
      <c r="I35" s="181"/>
    </row>
    <row r="36" spans="1:9" hidden="1" x14ac:dyDescent="0.2">
      <c r="A36" s="126" t="s">
        <v>143</v>
      </c>
      <c r="B36" s="205" t="s">
        <v>6</v>
      </c>
      <c r="C36" s="12">
        <v>1</v>
      </c>
      <c r="D36" s="212">
        <v>0</v>
      </c>
      <c r="E36" s="162">
        <f>C36*D36</f>
        <v>0</v>
      </c>
      <c r="G36" s="3"/>
    </row>
    <row r="37" spans="1:9" x14ac:dyDescent="0.2">
      <c r="A37" s="127" t="s">
        <v>2</v>
      </c>
      <c r="B37" s="46"/>
      <c r="C37" s="46"/>
      <c r="D37" s="164"/>
      <c r="E37" s="227">
        <f>E35+E36</f>
        <v>2700</v>
      </c>
      <c r="F37" s="26"/>
      <c r="G37" s="3"/>
    </row>
    <row r="38" spans="1:9" x14ac:dyDescent="0.2">
      <c r="A38" s="126" t="s">
        <v>3</v>
      </c>
      <c r="B38" s="12" t="s">
        <v>1</v>
      </c>
      <c r="C38" s="231">
        <f>'9. Encargos Sociais'!$C$33*100</f>
        <v>69.789999999999992</v>
      </c>
      <c r="D38" s="162">
        <f>E37</f>
        <v>2700</v>
      </c>
      <c r="E38" s="168">
        <f>D38*C38/100</f>
        <v>1884.3299999999997</v>
      </c>
      <c r="G38" s="3"/>
    </row>
    <row r="39" spans="1:9" x14ac:dyDescent="0.2">
      <c r="A39" s="126" t="s">
        <v>147</v>
      </c>
      <c r="B39" s="123"/>
      <c r="C39" s="123"/>
      <c r="D39" s="165"/>
      <c r="E39" s="168">
        <f>E37+E38</f>
        <v>4584.33</v>
      </c>
      <c r="F39" s="26"/>
      <c r="G39" s="3"/>
    </row>
    <row r="40" spans="1:9" ht="13.5" thickBot="1" x14ac:dyDescent="0.25">
      <c r="A40" s="11" t="s">
        <v>4</v>
      </c>
      <c r="B40" s="12" t="s">
        <v>5</v>
      </c>
      <c r="C40" s="154">
        <v>1</v>
      </c>
      <c r="D40" s="162">
        <f>E39</f>
        <v>4584.33</v>
      </c>
      <c r="E40" s="162">
        <f>C40*D40</f>
        <v>4584.33</v>
      </c>
      <c r="G40" s="3"/>
    </row>
    <row r="41" spans="1:9" ht="13.5" thickBot="1" x14ac:dyDescent="0.25">
      <c r="A41" s="591" t="s">
        <v>225</v>
      </c>
      <c r="B41" s="591"/>
      <c r="C41" s="591"/>
      <c r="D41" s="49" t="s">
        <v>99</v>
      </c>
      <c r="E41" s="140">
        <f>18/44</f>
        <v>0.40909090909090912</v>
      </c>
      <c r="F41" s="160">
        <f>E40*E41</f>
        <v>1875.4077272727275</v>
      </c>
      <c r="G41" s="3"/>
    </row>
    <row r="42" spans="1:9" x14ac:dyDescent="0.2">
      <c r="A42" s="4"/>
      <c r="B42" s="4"/>
      <c r="C42" s="4"/>
      <c r="D42" s="4"/>
      <c r="E42" s="141"/>
      <c r="F42" s="144"/>
      <c r="G42" s="3"/>
    </row>
    <row r="43" spans="1:9" ht="11.25" customHeight="1" thickBot="1" x14ac:dyDescent="0.25">
      <c r="A43" s="4" t="s">
        <v>206</v>
      </c>
      <c r="B43" s="215"/>
      <c r="C43" s="4"/>
      <c r="D43" s="4"/>
      <c r="E43" s="216"/>
      <c r="F43" s="128"/>
      <c r="G43" s="128"/>
    </row>
    <row r="44" spans="1:9" ht="14.45" customHeight="1" thickBot="1" x14ac:dyDescent="0.25">
      <c r="A44" s="34" t="s">
        <v>18</v>
      </c>
      <c r="B44" s="35" t="s">
        <v>19</v>
      </c>
      <c r="C44" s="35" t="s">
        <v>11</v>
      </c>
      <c r="D44" s="36" t="s">
        <v>94</v>
      </c>
      <c r="E44" s="36" t="s">
        <v>20</v>
      </c>
      <c r="F44" s="37" t="s">
        <v>21</v>
      </c>
      <c r="G44" s="128"/>
    </row>
    <row r="45" spans="1:9" ht="15" customHeight="1" x14ac:dyDescent="0.2">
      <c r="A45" s="126" t="s">
        <v>138</v>
      </c>
      <c r="B45" s="205" t="s">
        <v>139</v>
      </c>
      <c r="C45" s="217">
        <v>1</v>
      </c>
      <c r="D45" s="218">
        <v>4.95</v>
      </c>
      <c r="E45" s="211"/>
      <c r="F45" s="128"/>
      <c r="G45" s="128"/>
      <c r="I45" s="179"/>
    </row>
    <row r="46" spans="1:9" ht="13.9" customHeight="1" x14ac:dyDescent="0.2">
      <c r="A46" s="126" t="s">
        <v>140</v>
      </c>
      <c r="B46" s="205" t="s">
        <v>141</v>
      </c>
      <c r="C46" s="219">
        <v>21</v>
      </c>
      <c r="D46" s="211"/>
      <c r="E46" s="211"/>
      <c r="F46" s="128"/>
      <c r="G46" s="128"/>
      <c r="I46" s="179"/>
    </row>
    <row r="47" spans="1:9" ht="14.45" customHeight="1" thickBot="1" x14ac:dyDescent="0.25">
      <c r="A47" s="126" t="s">
        <v>157</v>
      </c>
      <c r="B47" s="205" t="s">
        <v>142</v>
      </c>
      <c r="C47" s="220">
        <f>$C$46*2*(C30)</f>
        <v>714</v>
      </c>
      <c r="D47" s="221">
        <f>IFERROR((($C$46*2*$D$45)-(E25*0.06*C46/C46))/($C$46*2),"-")</f>
        <v>2.5877428571428576</v>
      </c>
      <c r="E47" s="211">
        <f>IFERROR(C47*D47,"-")</f>
        <v>1847.6484000000003</v>
      </c>
      <c r="F47" s="128"/>
      <c r="G47" s="128"/>
      <c r="I47" s="179"/>
    </row>
    <row r="48" spans="1:9" ht="14.45" customHeight="1" thickBot="1" x14ac:dyDescent="0.25">
      <c r="A48" s="4"/>
      <c r="B48" s="4"/>
      <c r="C48" s="4"/>
      <c r="D48" s="128"/>
      <c r="E48" s="128"/>
      <c r="F48" s="214">
        <f>SUM(E47:E47)</f>
        <v>1847.6484000000003</v>
      </c>
      <c r="G48" s="128"/>
      <c r="I48" s="179"/>
    </row>
    <row r="49" spans="1:11" ht="11.25" customHeight="1" x14ac:dyDescent="0.2">
      <c r="G49" s="128"/>
      <c r="I49" s="179"/>
    </row>
    <row r="50" spans="1:11" ht="13.5" thickBot="1" x14ac:dyDescent="0.25">
      <c r="A50" s="4" t="s">
        <v>207</v>
      </c>
      <c r="F50" s="13"/>
      <c r="I50" s="179"/>
    </row>
    <row r="51" spans="1:11" ht="13.5" thickBot="1" x14ac:dyDescent="0.25">
      <c r="A51" s="34" t="s">
        <v>18</v>
      </c>
      <c r="B51" s="35" t="s">
        <v>19</v>
      </c>
      <c r="C51" s="35" t="s">
        <v>11</v>
      </c>
      <c r="D51" s="36" t="s">
        <v>94</v>
      </c>
      <c r="E51" s="36" t="s">
        <v>20</v>
      </c>
      <c r="F51" s="37" t="s">
        <v>21</v>
      </c>
      <c r="G51" s="128"/>
      <c r="I51" s="179"/>
      <c r="K51" s="180"/>
    </row>
    <row r="52" spans="1:11" x14ac:dyDescent="0.2">
      <c r="A52" s="126" t="s">
        <v>158</v>
      </c>
      <c r="B52" s="12" t="s">
        <v>7</v>
      </c>
      <c r="C52" s="251">
        <f>C46*C30</f>
        <v>357</v>
      </c>
      <c r="D52" s="166">
        <f>25.42*0.81</f>
        <v>20.590200000000003</v>
      </c>
      <c r="E52" s="250">
        <f>(D52*C52)</f>
        <v>7350.7014000000008</v>
      </c>
      <c r="F52" s="13"/>
      <c r="I52" s="181"/>
    </row>
    <row r="53" spans="1:11" ht="13.5" thickBot="1" x14ac:dyDescent="0.25">
      <c r="A53" s="126" t="s">
        <v>209</v>
      </c>
      <c r="B53" s="12" t="s">
        <v>7</v>
      </c>
      <c r="C53" s="251">
        <v>7</v>
      </c>
      <c r="D53" s="166">
        <f>25.42*0.81</f>
        <v>20.590200000000003</v>
      </c>
      <c r="E53" s="250">
        <f>(D53*C53)</f>
        <v>144.13140000000001</v>
      </c>
      <c r="F53" s="13"/>
    </row>
    <row r="54" spans="1:11" ht="13.5" thickBot="1" x14ac:dyDescent="0.25">
      <c r="A54" s="186"/>
      <c r="B54" s="186"/>
      <c r="D54" s="49" t="s">
        <v>99</v>
      </c>
      <c r="E54" s="30">
        <v>1</v>
      </c>
      <c r="F54" s="138">
        <f>SUM(E52:E53)*E54</f>
        <v>7494.832800000001</v>
      </c>
      <c r="G54" s="180"/>
      <c r="I54" s="181"/>
    </row>
    <row r="55" spans="1:11" x14ac:dyDescent="0.2">
      <c r="A55" s="184"/>
      <c r="B55" s="184"/>
      <c r="D55" s="49"/>
      <c r="E55" s="33"/>
      <c r="F55" s="185"/>
      <c r="G55" s="6"/>
      <c r="I55" s="181"/>
    </row>
    <row r="56" spans="1:11" ht="13.5" thickBot="1" x14ac:dyDescent="0.25">
      <c r="A56" s="4" t="s">
        <v>208</v>
      </c>
      <c r="F56" s="13"/>
      <c r="G56" s="6"/>
    </row>
    <row r="57" spans="1:11" ht="13.5" thickBot="1" x14ac:dyDescent="0.25">
      <c r="A57" s="34" t="s">
        <v>18</v>
      </c>
      <c r="B57" s="35" t="s">
        <v>19</v>
      </c>
      <c r="C57" s="35" t="s">
        <v>11</v>
      </c>
      <c r="D57" s="36" t="s">
        <v>94</v>
      </c>
      <c r="E57" s="36" t="s">
        <v>20</v>
      </c>
      <c r="F57" s="37" t="s">
        <v>21</v>
      </c>
      <c r="G57" s="6"/>
    </row>
    <row r="58" spans="1:11" ht="13.5" thickBot="1" x14ac:dyDescent="0.25">
      <c r="A58" s="126" t="s">
        <v>151</v>
      </c>
      <c r="B58" s="12" t="s">
        <v>7</v>
      </c>
      <c r="C58" s="155">
        <f>C30</f>
        <v>17</v>
      </c>
      <c r="D58" s="166">
        <v>24.1</v>
      </c>
      <c r="E58" s="250">
        <f>C58*D58</f>
        <v>409.70000000000005</v>
      </c>
      <c r="F58" s="13"/>
      <c r="G58" s="6"/>
    </row>
    <row r="59" spans="1:11" ht="13.5" thickBot="1" x14ac:dyDescent="0.25">
      <c r="A59" s="186"/>
      <c r="B59" s="186"/>
      <c r="D59" s="49" t="s">
        <v>99</v>
      </c>
      <c r="E59" s="30">
        <v>1</v>
      </c>
      <c r="F59" s="138">
        <f>SUM(E58:E58)*E59</f>
        <v>409.70000000000005</v>
      </c>
      <c r="G59" s="6"/>
    </row>
    <row r="60" spans="1:11" ht="13.5" thickBot="1" x14ac:dyDescent="0.25">
      <c r="A60" s="184"/>
      <c r="B60" s="184"/>
      <c r="D60" s="49"/>
      <c r="E60" s="33"/>
      <c r="F60" s="185"/>
      <c r="G60" s="6"/>
    </row>
    <row r="61" spans="1:11" ht="13.5" thickBot="1" x14ac:dyDescent="0.25">
      <c r="A61" s="129" t="s">
        <v>100</v>
      </c>
      <c r="B61" s="130"/>
      <c r="C61" s="130"/>
      <c r="D61" s="131"/>
      <c r="E61" s="132"/>
      <c r="F61" s="137">
        <f>F31+F48+F54+F59+F41</f>
        <v>73396.853509244291</v>
      </c>
      <c r="G61" s="6"/>
      <c r="H61" s="139"/>
    </row>
    <row r="62" spans="1:11" ht="15" customHeight="1" x14ac:dyDescent="0.2"/>
    <row r="63" spans="1:11" x14ac:dyDescent="0.2">
      <c r="A63" s="8" t="s">
        <v>15</v>
      </c>
      <c r="G63" s="6"/>
    </row>
    <row r="64" spans="1:11" ht="13.9" customHeight="1" thickBot="1" x14ac:dyDescent="0.25">
      <c r="A64" s="4" t="s">
        <v>112</v>
      </c>
      <c r="G64" s="6"/>
    </row>
    <row r="65" spans="1:7" ht="27.75" customHeight="1" thickBot="1" x14ac:dyDescent="0.25">
      <c r="A65" s="34" t="s">
        <v>18</v>
      </c>
      <c r="B65" s="35" t="s">
        <v>19</v>
      </c>
      <c r="C65" s="124" t="s">
        <v>97</v>
      </c>
      <c r="D65" s="36" t="s">
        <v>94</v>
      </c>
      <c r="E65" s="36" t="s">
        <v>20</v>
      </c>
      <c r="F65" s="37" t="s">
        <v>21</v>
      </c>
      <c r="G65" s="6"/>
    </row>
    <row r="66" spans="1:7" ht="13.15" customHeight="1" x14ac:dyDescent="0.2">
      <c r="A66" s="127" t="s">
        <v>135</v>
      </c>
      <c r="B66" s="207" t="s">
        <v>7</v>
      </c>
      <c r="C66" s="206">
        <v>12</v>
      </c>
      <c r="D66" s="167">
        <v>170</v>
      </c>
      <c r="E66" s="161">
        <f>IFERROR(D66/C66,0)</f>
        <v>14.166666666666666</v>
      </c>
      <c r="G66" s="6"/>
    </row>
    <row r="67" spans="1:7" ht="13.15" customHeight="1" x14ac:dyDescent="0.2">
      <c r="A67" s="11" t="s">
        <v>8</v>
      </c>
      <c r="B67" s="12" t="s">
        <v>7</v>
      </c>
      <c r="C67" s="206">
        <v>6</v>
      </c>
      <c r="D67" s="167">
        <v>75</v>
      </c>
      <c r="E67" s="161">
        <f t="shared" ref="E67:E71" si="1">IFERROR(D67/C67,0)</f>
        <v>12.5</v>
      </c>
      <c r="G67" s="6"/>
    </row>
    <row r="68" spans="1:7" x14ac:dyDescent="0.2">
      <c r="A68" s="238" t="s">
        <v>152</v>
      </c>
      <c r="B68" s="239" t="s">
        <v>7</v>
      </c>
      <c r="C68" s="206">
        <v>6</v>
      </c>
      <c r="D68" s="240">
        <v>40</v>
      </c>
      <c r="E68" s="241">
        <f t="shared" si="1"/>
        <v>6.666666666666667</v>
      </c>
      <c r="G68" s="6"/>
    </row>
    <row r="69" spans="1:7" x14ac:dyDescent="0.2">
      <c r="A69" s="238" t="s">
        <v>153</v>
      </c>
      <c r="B69" s="239" t="s">
        <v>7</v>
      </c>
      <c r="C69" s="206">
        <v>6</v>
      </c>
      <c r="D69" s="240">
        <v>43</v>
      </c>
      <c r="E69" s="241">
        <f t="shared" si="1"/>
        <v>7.166666666666667</v>
      </c>
      <c r="G69" s="6"/>
    </row>
    <row r="70" spans="1:7" ht="13.9" customHeight="1" x14ac:dyDescent="0.2">
      <c r="A70" s="126" t="s">
        <v>154</v>
      </c>
      <c r="B70" s="12" t="s">
        <v>17</v>
      </c>
      <c r="C70" s="206">
        <v>6</v>
      </c>
      <c r="D70" s="167">
        <v>75</v>
      </c>
      <c r="E70" s="161">
        <f t="shared" si="1"/>
        <v>12.5</v>
      </c>
      <c r="G70" s="6"/>
    </row>
    <row r="71" spans="1:7" ht="13.9" customHeight="1" x14ac:dyDescent="0.2">
      <c r="A71" s="208" t="s">
        <v>164</v>
      </c>
      <c r="B71" s="209" t="s">
        <v>7</v>
      </c>
      <c r="C71" s="206">
        <v>6</v>
      </c>
      <c r="D71" s="167">
        <v>55</v>
      </c>
      <c r="E71" s="161">
        <f t="shared" si="1"/>
        <v>9.1666666666666661</v>
      </c>
      <c r="G71" s="6"/>
    </row>
    <row r="72" spans="1:7" ht="13.5" thickBot="1" x14ac:dyDescent="0.25">
      <c r="A72" s="589" t="s">
        <v>136</v>
      </c>
      <c r="B72" s="590"/>
      <c r="C72" s="47">
        <f>C30</f>
        <v>17</v>
      </c>
      <c r="D72" s="163">
        <f>+SUM(E66:E71)</f>
        <v>62.166666666666657</v>
      </c>
      <c r="E72" s="162">
        <f t="shared" ref="E72" si="2">C72*D72</f>
        <v>1056.8333333333333</v>
      </c>
    </row>
    <row r="73" spans="1:7" ht="13.5" thickBot="1" x14ac:dyDescent="0.25">
      <c r="D73" s="49" t="s">
        <v>99</v>
      </c>
      <c r="E73" s="140">
        <v>0.90910000000000002</v>
      </c>
      <c r="F73" s="160">
        <f>E72*E73</f>
        <v>960.76718333333326</v>
      </c>
    </row>
    <row r="74" spans="1:7" ht="11.25" customHeight="1" thickBot="1" x14ac:dyDescent="0.25">
      <c r="G74" s="6"/>
    </row>
    <row r="75" spans="1:7" ht="13.5" thickBot="1" x14ac:dyDescent="0.25">
      <c r="A75" s="129" t="s">
        <v>101</v>
      </c>
      <c r="B75" s="133"/>
      <c r="C75" s="133"/>
      <c r="D75" s="134"/>
      <c r="E75" s="135"/>
      <c r="F75" s="136">
        <f>+F73</f>
        <v>960.76718333333326</v>
      </c>
      <c r="G75" s="6"/>
    </row>
    <row r="76" spans="1:7" ht="11.25" customHeight="1" x14ac:dyDescent="0.2">
      <c r="G76" s="6"/>
    </row>
    <row r="77" spans="1:7" ht="11.25" customHeight="1" thickBot="1" x14ac:dyDescent="0.25">
      <c r="A77" s="8" t="s">
        <v>161</v>
      </c>
      <c r="B77" s="4"/>
      <c r="C77" s="4"/>
      <c r="D77" s="128"/>
      <c r="E77" s="128"/>
      <c r="F77" s="128"/>
      <c r="G77" s="6"/>
    </row>
    <row r="78" spans="1:7" ht="11.25" customHeight="1" thickBot="1" x14ac:dyDescent="0.25">
      <c r="A78" s="34" t="s">
        <v>18</v>
      </c>
      <c r="B78" s="35" t="s">
        <v>19</v>
      </c>
      <c r="C78" s="35" t="s">
        <v>11</v>
      </c>
      <c r="D78" s="36" t="s">
        <v>94</v>
      </c>
      <c r="E78" s="36" t="s">
        <v>20</v>
      </c>
      <c r="F78" s="37" t="s">
        <v>21</v>
      </c>
      <c r="G78" s="6"/>
    </row>
    <row r="79" spans="1:7" ht="28.5" customHeight="1" x14ac:dyDescent="0.2">
      <c r="A79" s="252" t="s">
        <v>226</v>
      </c>
      <c r="B79" s="242" t="s">
        <v>162</v>
      </c>
      <c r="C79" s="243">
        <f>21*10</f>
        <v>210</v>
      </c>
      <c r="D79" s="244">
        <v>2.2000000000000002</v>
      </c>
      <c r="E79" s="245">
        <f>C79*D79</f>
        <v>462.00000000000006</v>
      </c>
      <c r="F79" s="128"/>
      <c r="G79" s="6"/>
    </row>
    <row r="80" spans="1:7" ht="26.25" thickBot="1" x14ac:dyDescent="0.25">
      <c r="A80" s="252" t="s">
        <v>163</v>
      </c>
      <c r="B80" s="242" t="s">
        <v>155</v>
      </c>
      <c r="C80" s="243">
        <v>1</v>
      </c>
      <c r="D80" s="244">
        <v>400</v>
      </c>
      <c r="E80" s="245">
        <f>C80*D80</f>
        <v>400</v>
      </c>
      <c r="F80" s="128"/>
      <c r="G80" s="6"/>
    </row>
    <row r="81" spans="1:7" ht="11.25" customHeight="1" thickBot="1" x14ac:dyDescent="0.25">
      <c r="A81" s="9"/>
      <c r="B81" s="9"/>
      <c r="C81" s="9"/>
      <c r="D81" s="228" t="s">
        <v>144</v>
      </c>
      <c r="E81" s="229">
        <v>1</v>
      </c>
      <c r="F81" s="213">
        <f>SUM(E79:E80)</f>
        <v>862</v>
      </c>
      <c r="G81" s="6"/>
    </row>
    <row r="82" spans="1:7" ht="11.25" customHeight="1" x14ac:dyDescent="0.2">
      <c r="G82" s="6"/>
    </row>
    <row r="83" spans="1:7" ht="11.25" customHeight="1" thickBot="1" x14ac:dyDescent="0.25">
      <c r="G83" s="6"/>
    </row>
    <row r="84" spans="1:7" ht="11.25" customHeight="1" thickBot="1" x14ac:dyDescent="0.25">
      <c r="A84" s="14" t="s">
        <v>137</v>
      </c>
      <c r="B84" s="187"/>
      <c r="C84" s="187"/>
      <c r="D84" s="188"/>
      <c r="E84" s="189"/>
      <c r="F84" s="214">
        <f>F61+F75+F81</f>
        <v>75219.620692577621</v>
      </c>
      <c r="G84" s="6"/>
    </row>
    <row r="85" spans="1:7" ht="11.25" customHeight="1" x14ac:dyDescent="0.2">
      <c r="G85" s="6"/>
    </row>
    <row r="86" spans="1:7" ht="13.5" thickBot="1" x14ac:dyDescent="0.25">
      <c r="A86" s="8" t="s">
        <v>148</v>
      </c>
      <c r="B86" s="8"/>
      <c r="C86" s="8"/>
      <c r="D86" s="20"/>
      <c r="E86" s="20"/>
      <c r="F86" s="19"/>
    </row>
    <row r="87" spans="1:7" x14ac:dyDescent="0.2">
      <c r="A87" s="41" t="s">
        <v>18</v>
      </c>
      <c r="B87" s="42" t="s">
        <v>19</v>
      </c>
      <c r="C87" s="42" t="s">
        <v>11</v>
      </c>
      <c r="D87" s="43" t="s">
        <v>94</v>
      </c>
      <c r="E87" s="43" t="s">
        <v>20</v>
      </c>
      <c r="F87" s="150" t="s">
        <v>21</v>
      </c>
    </row>
    <row r="88" spans="1:7" x14ac:dyDescent="0.2">
      <c r="A88" s="147" t="s">
        <v>9</v>
      </c>
      <c r="B88" s="172" t="s">
        <v>1</v>
      </c>
      <c r="C88" s="236">
        <f>'10. BDI'!C17</f>
        <v>0.23649999999999999</v>
      </c>
      <c r="D88" s="148">
        <f>F84</f>
        <v>75219.620692577621</v>
      </c>
      <c r="E88" s="148">
        <f>D88*C88</f>
        <v>17789.440293794607</v>
      </c>
      <c r="F88" s="149"/>
    </row>
    <row r="89" spans="1:7" ht="13.5" thickBot="1" x14ac:dyDescent="0.25">
      <c r="A89" s="145"/>
      <c r="B89" s="145"/>
      <c r="C89" s="145"/>
      <c r="D89" s="145"/>
      <c r="E89" s="145"/>
      <c r="F89" s="146"/>
    </row>
    <row r="90" spans="1:7" ht="13.5" thickBot="1" x14ac:dyDescent="0.25">
      <c r="A90" s="568" t="s">
        <v>150</v>
      </c>
      <c r="B90" s="569"/>
      <c r="C90" s="569"/>
      <c r="D90" s="569"/>
      <c r="E90" s="570"/>
      <c r="F90" s="136">
        <f>E88</f>
        <v>17789.440293794607</v>
      </c>
    </row>
    <row r="91" spans="1:7" ht="11.25" customHeight="1" thickBot="1" x14ac:dyDescent="0.25"/>
    <row r="92" spans="1:7" ht="24.75" customHeight="1" thickBot="1" x14ac:dyDescent="0.25">
      <c r="A92" s="14" t="s">
        <v>102</v>
      </c>
      <c r="B92" s="16"/>
      <c r="C92" s="16"/>
      <c r="D92" s="17"/>
      <c r="E92" s="18"/>
      <c r="F92" s="138">
        <f>F61+F75+F90+F81</f>
        <v>93009.060986372235</v>
      </c>
    </row>
    <row r="93" spans="1:7" ht="13.5" customHeight="1" thickBot="1" x14ac:dyDescent="0.25">
      <c r="A93" s="8"/>
      <c r="D93" s="33"/>
      <c r="E93" s="33"/>
      <c r="F93" s="190"/>
    </row>
    <row r="94" spans="1:7" ht="13.5" customHeight="1" thickBot="1" x14ac:dyDescent="0.25">
      <c r="A94" s="14" t="s">
        <v>116</v>
      </c>
      <c r="B94" s="187"/>
      <c r="C94" s="187"/>
      <c r="D94" s="188"/>
      <c r="E94" s="189"/>
      <c r="F94" s="138">
        <f>F92/C72</f>
        <v>5471.1212344924843</v>
      </c>
    </row>
    <row r="95" spans="1:7" ht="12.6" customHeight="1" thickBot="1" x14ac:dyDescent="0.25">
      <c r="A95" s="31"/>
      <c r="B95" s="31"/>
      <c r="C95" s="31"/>
      <c r="D95" s="32"/>
      <c r="E95" s="32"/>
      <c r="F95" s="32"/>
      <c r="G95" s="179"/>
    </row>
    <row r="96" spans="1:7" ht="12.6" customHeight="1" thickBot="1" x14ac:dyDescent="0.25">
      <c r="A96" s="382" t="s">
        <v>187</v>
      </c>
      <c r="B96" s="287">
        <v>167.14</v>
      </c>
      <c r="C96" s="388" t="s">
        <v>197</v>
      </c>
      <c r="D96" s="384"/>
      <c r="E96" s="385"/>
      <c r="F96" s="338">
        <f>F94/B96</f>
        <v>32.733763518562192</v>
      </c>
      <c r="G96" s="179"/>
    </row>
    <row r="97" spans="1:7" ht="12.6" customHeight="1" x14ac:dyDescent="0.2">
      <c r="A97" s="31"/>
      <c r="B97" s="31"/>
      <c r="C97" s="31"/>
      <c r="D97" s="32"/>
      <c r="E97" s="32"/>
      <c r="F97" s="32"/>
      <c r="G97" s="179"/>
    </row>
    <row r="98" spans="1:7" x14ac:dyDescent="0.2">
      <c r="A98" s="8" t="s">
        <v>149</v>
      </c>
      <c r="B98" s="4"/>
      <c r="C98" s="4"/>
      <c r="D98" s="128"/>
      <c r="E98" s="128"/>
      <c r="F98" s="232"/>
    </row>
    <row r="99" spans="1:7" x14ac:dyDescent="0.2">
      <c r="F99" s="233"/>
    </row>
    <row r="100" spans="1:7" x14ac:dyDescent="0.2">
      <c r="F100" s="234"/>
    </row>
    <row r="101" spans="1:7" x14ac:dyDescent="0.2">
      <c r="F101" s="143"/>
    </row>
    <row r="125" s="6" customFormat="1" ht="9" customHeight="1" x14ac:dyDescent="0.2"/>
  </sheetData>
  <mergeCells count="10">
    <mergeCell ref="A90:E90"/>
    <mergeCell ref="A1:F1"/>
    <mergeCell ref="A2:F3"/>
    <mergeCell ref="A4:F4"/>
    <mergeCell ref="A6:F6"/>
    <mergeCell ref="A14:C14"/>
    <mergeCell ref="A23:F23"/>
    <mergeCell ref="A32:D32"/>
    <mergeCell ref="A72:B72"/>
    <mergeCell ref="A41:C41"/>
  </mergeCells>
  <printOptions horizontalCentered="1"/>
  <pageMargins left="0.9055118110236221" right="0.70866141732283472" top="0.74803149606299213" bottom="0.55118110236220474" header="0.31496062992125984" footer="0.31496062992125984"/>
  <pageSetup paperSize="9" scale="68" fitToHeight="2" orientation="portrait" r:id="rId1"/>
  <headerFooter alignWithMargins="0">
    <oddFooter>&amp;R&amp;P de &amp;N</oddFooter>
  </headerFooter>
  <rowBreaks count="1" manualBreakCount="1">
    <brk id="20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132"/>
  <sheetViews>
    <sheetView zoomScale="110" zoomScaleNormal="110" zoomScaleSheetLayoutView="100" workbookViewId="0">
      <pane ySplit="1" topLeftCell="A101" activePane="bottomLeft" state="frozen"/>
      <selection activeCell="C7" sqref="C7"/>
      <selection pane="bottomLeft" activeCell="C7" sqref="C7"/>
    </sheetView>
  </sheetViews>
  <sheetFormatPr defaultColWidth="9.140625" defaultRowHeight="12.75" x14ac:dyDescent="0.2"/>
  <cols>
    <col min="1" max="1" width="49.42578125" style="6" customWidth="1"/>
    <col min="2" max="2" width="16" style="6" bestFit="1" customWidth="1"/>
    <col min="3" max="3" width="14.5703125" style="6" customWidth="1"/>
    <col min="4" max="4" width="14.7109375" style="7" customWidth="1"/>
    <col min="5" max="5" width="15.42578125" style="7" customWidth="1"/>
    <col min="6" max="6" width="15" style="7" customWidth="1"/>
    <col min="7" max="7" width="28.140625" style="7" customWidth="1"/>
    <col min="8" max="8" width="23.85546875" style="6" hidden="1" customWidth="1"/>
    <col min="9" max="9" width="14.5703125" style="6" customWidth="1"/>
    <col min="10" max="10" width="13.42578125" style="6" customWidth="1"/>
    <col min="11" max="11" width="10.5703125" style="6" bestFit="1" customWidth="1"/>
    <col min="12" max="16384" width="9.140625" style="6"/>
  </cols>
  <sheetData>
    <row r="1" spans="1:7" s="2" customFormat="1" ht="21.75" customHeight="1" thickBot="1" x14ac:dyDescent="0.25">
      <c r="A1" s="571" t="s">
        <v>98</v>
      </c>
      <c r="B1" s="571"/>
      <c r="C1" s="571"/>
      <c r="D1" s="571"/>
      <c r="E1" s="571"/>
      <c r="F1" s="571"/>
      <c r="G1" s="3"/>
    </row>
    <row r="2" spans="1:7" s="5" customFormat="1" ht="15" customHeight="1" x14ac:dyDescent="0.2">
      <c r="A2" s="572" t="s">
        <v>211</v>
      </c>
      <c r="B2" s="573"/>
      <c r="C2" s="573"/>
      <c r="D2" s="573"/>
      <c r="E2" s="573"/>
      <c r="F2" s="574"/>
      <c r="G2" s="21"/>
    </row>
    <row r="3" spans="1:7" s="5" customFormat="1" ht="11.45" customHeight="1" x14ac:dyDescent="0.2">
      <c r="A3" s="575"/>
      <c r="B3" s="576"/>
      <c r="C3" s="576"/>
      <c r="D3" s="576"/>
      <c r="E3" s="576"/>
      <c r="F3" s="577"/>
      <c r="G3" s="21"/>
    </row>
    <row r="4" spans="1:7" s="5" customFormat="1" ht="21.75" customHeight="1" x14ac:dyDescent="0.2">
      <c r="A4" s="578" t="s">
        <v>14</v>
      </c>
      <c r="B4" s="579"/>
      <c r="C4" s="579"/>
      <c r="D4" s="579"/>
      <c r="E4" s="579"/>
      <c r="F4" s="580"/>
      <c r="G4" s="21"/>
    </row>
    <row r="5" spans="1:7" s="2" customFormat="1" ht="10.9" customHeight="1" thickBot="1" x14ac:dyDescent="0.25">
      <c r="A5" s="58"/>
      <c r="B5" s="59"/>
      <c r="C5" s="59"/>
      <c r="D5" s="60"/>
      <c r="E5" s="60"/>
      <c r="F5" s="61"/>
      <c r="G5" s="3"/>
    </row>
    <row r="6" spans="1:7" s="2" customFormat="1" ht="15.75" customHeight="1" thickBot="1" x14ac:dyDescent="0.25">
      <c r="A6" s="581" t="s">
        <v>88</v>
      </c>
      <c r="B6" s="582"/>
      <c r="C6" s="582"/>
      <c r="D6" s="582"/>
      <c r="E6" s="582"/>
      <c r="F6" s="583"/>
      <c r="G6" s="3"/>
    </row>
    <row r="7" spans="1:7" s="2" customFormat="1" ht="15.75" customHeight="1" x14ac:dyDescent="0.2">
      <c r="A7" s="38" t="s">
        <v>87</v>
      </c>
      <c r="B7" s="22"/>
      <c r="C7" s="22"/>
      <c r="D7" s="121"/>
      <c r="E7" s="45" t="s">
        <v>10</v>
      </c>
      <c r="F7" s="23" t="s">
        <v>1</v>
      </c>
      <c r="G7" s="3"/>
    </row>
    <row r="8" spans="1:7" s="8" customFormat="1" ht="15.75" customHeight="1" x14ac:dyDescent="0.2">
      <c r="A8" s="50" t="str">
        <f>A22</f>
        <v>1. Mão-de-obra</v>
      </c>
      <c r="B8" s="51"/>
      <c r="C8" s="52"/>
      <c r="D8" s="52"/>
      <c r="E8" s="222">
        <f>+F61</f>
        <v>30780.362276205047</v>
      </c>
      <c r="F8" s="151">
        <f t="shared" ref="F8:F17" si="0">IFERROR(E8/$E$18,0)</f>
        <v>0.77313295802132453</v>
      </c>
      <c r="G8" s="26"/>
    </row>
    <row r="9" spans="1:7" s="2" customFormat="1" ht="15.75" customHeight="1" x14ac:dyDescent="0.2">
      <c r="A9" s="29" t="str">
        <f>A23</f>
        <v>1.1. Categoria Profissional - Gari - Limpeza Urbana - CBO 5142</v>
      </c>
      <c r="B9" s="27"/>
      <c r="C9" s="28"/>
      <c r="D9" s="28"/>
      <c r="E9" s="223">
        <f>F31</f>
        <v>25921.532530750501</v>
      </c>
      <c r="F9" s="152">
        <f t="shared" si="0"/>
        <v>0.65109016398542474</v>
      </c>
      <c r="G9" s="3"/>
    </row>
    <row r="10" spans="1:7" s="2" customFormat="1" ht="15.75" customHeight="1" x14ac:dyDescent="0.2">
      <c r="A10" s="29" t="str">
        <f>A33</f>
        <v>1.2. Supervisor/Encarregado</v>
      </c>
      <c r="B10" s="27"/>
      <c r="C10" s="28"/>
      <c r="D10" s="28"/>
      <c r="E10" s="223">
        <f>F41</f>
        <v>833.51454545454544</v>
      </c>
      <c r="F10" s="152">
        <f t="shared" si="0"/>
        <v>2.0935996798817524E-2</v>
      </c>
      <c r="G10" s="3"/>
    </row>
    <row r="11" spans="1:7" s="2" customFormat="1" ht="15.75" customHeight="1" x14ac:dyDescent="0.2">
      <c r="A11" s="29" t="str">
        <f>A43</f>
        <v>1.3. Vale Transporte</v>
      </c>
      <c r="B11" s="27"/>
      <c r="C11" s="28"/>
      <c r="D11" s="28"/>
      <c r="E11" s="223">
        <f>F48</f>
        <v>747.49500000000012</v>
      </c>
      <c r="F11" s="152">
        <f t="shared" si="0"/>
        <v>1.8775380720678178E-2</v>
      </c>
      <c r="G11" s="3"/>
    </row>
    <row r="12" spans="1:7" s="2" customFormat="1" ht="15.75" customHeight="1" x14ac:dyDescent="0.2">
      <c r="A12" s="29" t="str">
        <f>A50</f>
        <v xml:space="preserve">1.4. Auxílio Alimentação </v>
      </c>
      <c r="B12" s="27"/>
      <c r="C12" s="28"/>
      <c r="D12" s="28"/>
      <c r="E12" s="223">
        <f>F54</f>
        <v>3109.1202000000003</v>
      </c>
      <c r="F12" s="152">
        <f t="shared" si="0"/>
        <v>7.8094054758026568E-2</v>
      </c>
      <c r="G12" s="3"/>
    </row>
    <row r="13" spans="1:7" s="2" customFormat="1" ht="15.75" customHeight="1" x14ac:dyDescent="0.2">
      <c r="A13" s="29" t="str">
        <f>A56</f>
        <v xml:space="preserve">1.5. Plano de Benefício Social  </v>
      </c>
      <c r="B13" s="27"/>
      <c r="C13" s="28"/>
      <c r="D13" s="28"/>
      <c r="E13" s="223">
        <f>F59</f>
        <v>168.70000000000002</v>
      </c>
      <c r="F13" s="152">
        <f t="shared" si="0"/>
        <v>4.2373617583775251E-3</v>
      </c>
      <c r="G13" s="3"/>
    </row>
    <row r="14" spans="1:7" s="8" customFormat="1" ht="15.75" customHeight="1" x14ac:dyDescent="0.2">
      <c r="A14" s="584" t="str">
        <f>A63</f>
        <v>2. Uniformes e Equipamentos de Proteção Individual</v>
      </c>
      <c r="B14" s="585"/>
      <c r="C14" s="585"/>
      <c r="D14" s="52"/>
      <c r="E14" s="222">
        <f>+F82</f>
        <v>1024.9799466666668</v>
      </c>
      <c r="F14" s="151">
        <f t="shared" si="0"/>
        <v>2.5745173853640599E-2</v>
      </c>
      <c r="G14" s="26"/>
    </row>
    <row r="15" spans="1:7" s="8" customFormat="1" ht="15.75" customHeight="1" x14ac:dyDescent="0.2">
      <c r="A15" s="39" t="str">
        <f>A64</f>
        <v>2.1. Uniformes e EPIs</v>
      </c>
      <c r="B15" s="249"/>
      <c r="C15" s="249"/>
      <c r="D15" s="52"/>
      <c r="E15" s="224">
        <f>F80</f>
        <v>1024.9799466666668</v>
      </c>
      <c r="F15" s="226">
        <f t="shared" si="0"/>
        <v>2.5745173853640599E-2</v>
      </c>
      <c r="G15" s="26"/>
    </row>
    <row r="16" spans="1:7" s="8" customFormat="1" ht="15.75" customHeight="1" x14ac:dyDescent="0.2">
      <c r="A16" s="248" t="str">
        <f>A84</f>
        <v xml:space="preserve">3. Administração Local/Veículo de Apoio </v>
      </c>
      <c r="B16" s="249"/>
      <c r="C16" s="249"/>
      <c r="D16" s="52"/>
      <c r="E16" s="230">
        <f>F88</f>
        <v>392.4</v>
      </c>
      <c r="F16" s="151">
        <f t="shared" si="0"/>
        <v>9.8561988973760555E-3</v>
      </c>
      <c r="G16" s="26"/>
    </row>
    <row r="17" spans="1:10" s="8" customFormat="1" ht="15.75" customHeight="1" thickBot="1" x14ac:dyDescent="0.25">
      <c r="A17" s="248" t="str">
        <f>A93</f>
        <v>4. Benefícios e Despesas Indiretas</v>
      </c>
      <c r="B17" s="53"/>
      <c r="C17" s="52"/>
      <c r="D17" s="52"/>
      <c r="E17" s="225">
        <f>F97</f>
        <v>7614.76603570916</v>
      </c>
      <c r="F17" s="151">
        <f t="shared" si="0"/>
        <v>0.1912656692276587</v>
      </c>
      <c r="G17" s="26"/>
    </row>
    <row r="18" spans="1:10" s="2" customFormat="1" ht="15.75" customHeight="1" thickBot="1" x14ac:dyDescent="0.25">
      <c r="A18" s="24" t="s">
        <v>110</v>
      </c>
      <c r="B18" s="25"/>
      <c r="C18" s="15"/>
      <c r="D18" s="15"/>
      <c r="E18" s="44">
        <f>E8+E14+E17+E16</f>
        <v>39812.508258580878</v>
      </c>
      <c r="F18" s="153">
        <f>F8+F14+F17+F16</f>
        <v>0.99999999999999989</v>
      </c>
      <c r="G18" s="3"/>
    </row>
    <row r="19" spans="1:10" s="2" customFormat="1" ht="15.75" customHeight="1" thickBot="1" x14ac:dyDescent="0.25">
      <c r="A19" s="175"/>
      <c r="B19" s="176"/>
      <c r="C19" s="20"/>
      <c r="D19" s="20"/>
      <c r="E19" s="177"/>
      <c r="F19" s="178"/>
      <c r="G19" s="3"/>
    </row>
    <row r="20" spans="1:10" s="8" customFormat="1" ht="15.75" customHeight="1" thickBot="1" x14ac:dyDescent="0.25">
      <c r="A20" s="122" t="s">
        <v>86</v>
      </c>
      <c r="B20" s="173">
        <f>40/44</f>
        <v>0.90909090909090906</v>
      </c>
      <c r="C20" s="20"/>
      <c r="E20" s="62"/>
      <c r="G20" s="26"/>
    </row>
    <row r="21" spans="1:10" s="2" customFormat="1" ht="15.75" customHeight="1" x14ac:dyDescent="0.2">
      <c r="A21" s="33"/>
      <c r="B21" s="33"/>
      <c r="C21" s="33"/>
      <c r="D21" s="6"/>
      <c r="E21" s="40"/>
      <c r="F21" s="6"/>
      <c r="G21" s="3"/>
    </row>
    <row r="22" spans="1:10" ht="13.15" customHeight="1" x14ac:dyDescent="0.2">
      <c r="A22" s="8" t="s">
        <v>16</v>
      </c>
    </row>
    <row r="23" spans="1:10" ht="13.9" customHeight="1" thickBot="1" x14ac:dyDescent="0.25">
      <c r="A23" s="586" t="s">
        <v>212</v>
      </c>
      <c r="B23" s="586"/>
      <c r="C23" s="586"/>
      <c r="D23" s="586"/>
      <c r="E23" s="586"/>
      <c r="F23" s="586"/>
    </row>
    <row r="24" spans="1:10" ht="13.9" customHeight="1" thickBot="1" x14ac:dyDescent="0.25">
      <c r="A24" s="34" t="s">
        <v>18</v>
      </c>
      <c r="B24" s="35" t="s">
        <v>19</v>
      </c>
      <c r="C24" s="35" t="s">
        <v>11</v>
      </c>
      <c r="D24" s="36" t="s">
        <v>94</v>
      </c>
      <c r="E24" s="36" t="s">
        <v>20</v>
      </c>
      <c r="F24" s="37" t="s">
        <v>21</v>
      </c>
    </row>
    <row r="25" spans="1:10" ht="13.15" customHeight="1" x14ac:dyDescent="0.2">
      <c r="A25" s="127" t="s">
        <v>91</v>
      </c>
      <c r="B25" s="10" t="s">
        <v>6</v>
      </c>
      <c r="C25" s="10">
        <v>1</v>
      </c>
      <c r="D25" s="237">
        <v>1685.25</v>
      </c>
      <c r="E25" s="156">
        <f>C25*D25</f>
        <v>1685.25</v>
      </c>
    </row>
    <row r="26" spans="1:10" x14ac:dyDescent="0.2">
      <c r="A26" s="126" t="s">
        <v>0</v>
      </c>
      <c r="B26" s="12" t="s">
        <v>1</v>
      </c>
      <c r="C26" s="47">
        <v>40</v>
      </c>
      <c r="D26" s="157">
        <f>SUM(E25:E25)</f>
        <v>1685.25</v>
      </c>
      <c r="E26" s="158">
        <f>C26*D26/100</f>
        <v>674.1</v>
      </c>
      <c r="H26" s="127" t="s">
        <v>91</v>
      </c>
    </row>
    <row r="27" spans="1:10" x14ac:dyDescent="0.2">
      <c r="A27" s="171" t="s">
        <v>2</v>
      </c>
      <c r="B27" s="46"/>
      <c r="C27" s="46"/>
      <c r="D27" s="159"/>
      <c r="E27" s="182">
        <f>SUM(E25:E26)</f>
        <v>2359.35</v>
      </c>
      <c r="H27" s="174" t="s">
        <v>2</v>
      </c>
    </row>
    <row r="28" spans="1:10" x14ac:dyDescent="0.2">
      <c r="A28" s="126" t="s">
        <v>3</v>
      </c>
      <c r="B28" s="12" t="s">
        <v>1</v>
      </c>
      <c r="C28" s="231">
        <f>'9. Encargos Sociais'!$C$33*100</f>
        <v>69.789999999999992</v>
      </c>
      <c r="D28" s="158">
        <f>E25+E26</f>
        <v>2359.35</v>
      </c>
      <c r="E28" s="170">
        <f>D28*C28/100</f>
        <v>1646.5903649999998</v>
      </c>
      <c r="H28" s="126" t="s">
        <v>3</v>
      </c>
      <c r="I28" s="183"/>
    </row>
    <row r="29" spans="1:10" x14ac:dyDescent="0.2">
      <c r="A29" s="171" t="s">
        <v>133</v>
      </c>
      <c r="B29" s="46"/>
      <c r="C29" s="46"/>
      <c r="D29" s="159"/>
      <c r="E29" s="169">
        <f>E25+E26+E28</f>
        <v>4005.9403649999995</v>
      </c>
      <c r="H29" s="174" t="s">
        <v>111</v>
      </c>
    </row>
    <row r="30" spans="1:10" ht="13.5" thickBot="1" x14ac:dyDescent="0.25">
      <c r="A30" s="11" t="s">
        <v>4</v>
      </c>
      <c r="B30" s="12" t="s">
        <v>5</v>
      </c>
      <c r="C30" s="154">
        <v>7</v>
      </c>
      <c r="D30" s="158">
        <f>E29</f>
        <v>4005.9403649999995</v>
      </c>
      <c r="E30" s="158">
        <f>C30*D30</f>
        <v>28041.582554999997</v>
      </c>
      <c r="G30" s="3"/>
      <c r="H30" s="126" t="s">
        <v>4</v>
      </c>
    </row>
    <row r="31" spans="1:10" ht="13.9" customHeight="1" thickBot="1" x14ac:dyDescent="0.25">
      <c r="A31" s="9"/>
      <c r="D31" s="49" t="s">
        <v>99</v>
      </c>
      <c r="E31" s="140">
        <v>0.90910000000000002</v>
      </c>
      <c r="F31" s="160">
        <f>(((E25+E28)*E31)+E26)*C30</f>
        <v>25921.532530750501</v>
      </c>
      <c r="G31" s="3"/>
      <c r="J31" s="4"/>
    </row>
    <row r="32" spans="1:10" ht="13.9" customHeight="1" x14ac:dyDescent="0.2">
      <c r="A32" s="587"/>
      <c r="B32" s="588"/>
      <c r="C32" s="588"/>
      <c r="D32" s="588"/>
      <c r="E32" s="141"/>
      <c r="F32" s="144"/>
      <c r="G32" s="3"/>
      <c r="I32" s="183"/>
      <c r="J32" s="4"/>
    </row>
    <row r="33" spans="1:9" ht="13.5" thickBot="1" x14ac:dyDescent="0.25">
      <c r="A33" s="4" t="s">
        <v>205</v>
      </c>
      <c r="G33" s="3"/>
    </row>
    <row r="34" spans="1:9" ht="13.5" thickBot="1" x14ac:dyDescent="0.25">
      <c r="A34" s="34" t="s">
        <v>18</v>
      </c>
      <c r="B34" s="35" t="s">
        <v>19</v>
      </c>
      <c r="C34" s="35" t="s">
        <v>11</v>
      </c>
      <c r="D34" s="36" t="s">
        <v>94</v>
      </c>
      <c r="E34" s="36" t="s">
        <v>20</v>
      </c>
      <c r="F34" s="37" t="s">
        <v>21</v>
      </c>
      <c r="G34" s="3"/>
    </row>
    <row r="35" spans="1:9" x14ac:dyDescent="0.2">
      <c r="A35" s="127" t="s">
        <v>91</v>
      </c>
      <c r="B35" s="10" t="s">
        <v>6</v>
      </c>
      <c r="C35" s="10">
        <v>1</v>
      </c>
      <c r="D35" s="210">
        <v>2700</v>
      </c>
      <c r="E35" s="161">
        <f>C35*D35</f>
        <v>2700</v>
      </c>
      <c r="G35" s="3"/>
    </row>
    <row r="36" spans="1:9" hidden="1" x14ac:dyDescent="0.2">
      <c r="A36" s="126" t="s">
        <v>143</v>
      </c>
      <c r="B36" s="205" t="s">
        <v>6</v>
      </c>
      <c r="C36" s="12">
        <v>1</v>
      </c>
      <c r="D36" s="212">
        <v>0</v>
      </c>
      <c r="E36" s="162">
        <f>C36*D36</f>
        <v>0</v>
      </c>
      <c r="G36" s="3"/>
    </row>
    <row r="37" spans="1:9" x14ac:dyDescent="0.2">
      <c r="A37" s="127" t="s">
        <v>2</v>
      </c>
      <c r="B37" s="46"/>
      <c r="C37" s="46"/>
      <c r="D37" s="164"/>
      <c r="E37" s="227">
        <f>E35+E36</f>
        <v>2700</v>
      </c>
      <c r="F37" s="26"/>
      <c r="G37" s="3"/>
    </row>
    <row r="38" spans="1:9" x14ac:dyDescent="0.2">
      <c r="A38" s="126" t="s">
        <v>3</v>
      </c>
      <c r="B38" s="12" t="s">
        <v>1</v>
      </c>
      <c r="C38" s="231">
        <f>'9. Encargos Sociais'!$C$33*100</f>
        <v>69.789999999999992</v>
      </c>
      <c r="D38" s="162">
        <f>E37</f>
        <v>2700</v>
      </c>
      <c r="E38" s="168">
        <f>D38*C38/100</f>
        <v>1884.3299999999997</v>
      </c>
      <c r="G38" s="3"/>
    </row>
    <row r="39" spans="1:9" x14ac:dyDescent="0.2">
      <c r="A39" s="126" t="s">
        <v>147</v>
      </c>
      <c r="B39" s="123"/>
      <c r="C39" s="123"/>
      <c r="D39" s="165"/>
      <c r="E39" s="168">
        <f>E37+E38</f>
        <v>4584.33</v>
      </c>
      <c r="F39" s="26"/>
      <c r="G39" s="3"/>
    </row>
    <row r="40" spans="1:9" ht="13.5" thickBot="1" x14ac:dyDescent="0.25">
      <c r="A40" s="11" t="s">
        <v>4</v>
      </c>
      <c r="B40" s="12" t="s">
        <v>5</v>
      </c>
      <c r="C40" s="154">
        <v>1</v>
      </c>
      <c r="D40" s="162">
        <f>E39</f>
        <v>4584.33</v>
      </c>
      <c r="E40" s="162">
        <f>C40*D40</f>
        <v>4584.33</v>
      </c>
      <c r="G40" s="3"/>
    </row>
    <row r="41" spans="1:9" ht="13.5" thickBot="1" x14ac:dyDescent="0.25">
      <c r="A41" s="591" t="s">
        <v>203</v>
      </c>
      <c r="B41" s="591"/>
      <c r="C41" s="591"/>
      <c r="D41" s="49" t="s">
        <v>99</v>
      </c>
      <c r="E41" s="140">
        <f>8/44</f>
        <v>0.18181818181818182</v>
      </c>
      <c r="F41" s="160">
        <f>E40*E41</f>
        <v>833.51454545454544</v>
      </c>
      <c r="G41" s="3"/>
    </row>
    <row r="42" spans="1:9" x14ac:dyDescent="0.2">
      <c r="A42" s="4"/>
      <c r="B42" s="4"/>
      <c r="C42" s="4"/>
      <c r="D42" s="4"/>
      <c r="E42" s="141"/>
      <c r="F42" s="144"/>
      <c r="G42" s="3"/>
    </row>
    <row r="43" spans="1:9" ht="11.25" customHeight="1" thickBot="1" x14ac:dyDescent="0.25">
      <c r="A43" s="4" t="s">
        <v>206</v>
      </c>
      <c r="B43" s="215"/>
      <c r="C43" s="4"/>
      <c r="D43" s="4"/>
      <c r="E43" s="216"/>
      <c r="F43" s="128"/>
      <c r="G43" s="128"/>
      <c r="I43" s="179"/>
    </row>
    <row r="44" spans="1:9" ht="14.45" customHeight="1" thickBot="1" x14ac:dyDescent="0.25">
      <c r="A44" s="34" t="s">
        <v>18</v>
      </c>
      <c r="B44" s="35" t="s">
        <v>19</v>
      </c>
      <c r="C44" s="35" t="s">
        <v>11</v>
      </c>
      <c r="D44" s="36" t="s">
        <v>94</v>
      </c>
      <c r="E44" s="36" t="s">
        <v>20</v>
      </c>
      <c r="F44" s="37" t="s">
        <v>21</v>
      </c>
      <c r="G44" s="128"/>
      <c r="I44" s="179"/>
    </row>
    <row r="45" spans="1:9" ht="15" customHeight="1" x14ac:dyDescent="0.2">
      <c r="A45" s="126" t="s">
        <v>138</v>
      </c>
      <c r="B45" s="205" t="s">
        <v>139</v>
      </c>
      <c r="C45" s="217">
        <v>1</v>
      </c>
      <c r="D45" s="218">
        <v>4.95</v>
      </c>
      <c r="E45" s="211"/>
      <c r="F45" s="128"/>
      <c r="G45" s="128"/>
      <c r="I45" s="179"/>
    </row>
    <row r="46" spans="1:9" ht="13.9" customHeight="1" x14ac:dyDescent="0.2">
      <c r="A46" s="126" t="s">
        <v>140</v>
      </c>
      <c r="B46" s="205" t="s">
        <v>141</v>
      </c>
      <c r="C46" s="219">
        <v>21</v>
      </c>
      <c r="D46" s="211"/>
      <c r="E46" s="211"/>
      <c r="F46" s="128"/>
      <c r="G46" s="128"/>
      <c r="I46" s="179"/>
    </row>
    <row r="47" spans="1:9" ht="14.45" customHeight="1" thickBot="1" x14ac:dyDescent="0.25">
      <c r="A47" s="126" t="s">
        <v>157</v>
      </c>
      <c r="B47" s="205" t="s">
        <v>142</v>
      </c>
      <c r="C47" s="220">
        <f>$C$46*2*(C30)</f>
        <v>294</v>
      </c>
      <c r="D47" s="221">
        <f>IFERROR((($C$46*2*$D$45)-(E25*0.06*C46/C46))/($C$46*2),"-")</f>
        <v>2.5425000000000004</v>
      </c>
      <c r="E47" s="211">
        <f>IFERROR(C47*D47,"-")</f>
        <v>747.49500000000012</v>
      </c>
      <c r="F47" s="128"/>
      <c r="G47" s="128"/>
      <c r="I47" s="179"/>
    </row>
    <row r="48" spans="1:9" ht="14.45" customHeight="1" thickBot="1" x14ac:dyDescent="0.25">
      <c r="A48" s="4"/>
      <c r="B48" s="4"/>
      <c r="C48" s="4"/>
      <c r="D48" s="128"/>
      <c r="E48" s="128"/>
      <c r="F48" s="214">
        <f>SUM(E47:E47)</f>
        <v>747.49500000000012</v>
      </c>
      <c r="G48" s="128"/>
      <c r="I48" s="179"/>
    </row>
    <row r="49" spans="1:11" ht="11.25" customHeight="1" x14ac:dyDescent="0.2">
      <c r="G49" s="128"/>
      <c r="I49" s="179"/>
    </row>
    <row r="50" spans="1:11" ht="13.5" thickBot="1" x14ac:dyDescent="0.25">
      <c r="A50" s="4" t="s">
        <v>207</v>
      </c>
      <c r="F50" s="13"/>
      <c r="I50" s="181"/>
    </row>
    <row r="51" spans="1:11" ht="13.5" thickBot="1" x14ac:dyDescent="0.25">
      <c r="A51" s="34" t="s">
        <v>18</v>
      </c>
      <c r="B51" s="35" t="s">
        <v>19</v>
      </c>
      <c r="C51" s="35" t="s">
        <v>11</v>
      </c>
      <c r="D51" s="36" t="s">
        <v>94</v>
      </c>
      <c r="E51" s="36" t="s">
        <v>20</v>
      </c>
      <c r="F51" s="37" t="s">
        <v>21</v>
      </c>
      <c r="G51" s="128"/>
      <c r="K51" s="180"/>
    </row>
    <row r="52" spans="1:11" x14ac:dyDescent="0.2">
      <c r="A52" s="126" t="s">
        <v>158</v>
      </c>
      <c r="B52" s="12" t="s">
        <v>7</v>
      </c>
      <c r="C52" s="251">
        <f>C46*C30</f>
        <v>147</v>
      </c>
      <c r="D52" s="166">
        <f>25.42*0.81</f>
        <v>20.590200000000003</v>
      </c>
      <c r="E52" s="250">
        <f>(D52*C52)</f>
        <v>3026.7594000000004</v>
      </c>
      <c r="F52" s="13"/>
      <c r="I52" s="181"/>
    </row>
    <row r="53" spans="1:11" ht="13.5" thickBot="1" x14ac:dyDescent="0.25">
      <c r="A53" s="126" t="s">
        <v>209</v>
      </c>
      <c r="B53" s="12" t="s">
        <v>7</v>
      </c>
      <c r="C53" s="251">
        <v>4</v>
      </c>
      <c r="D53" s="166">
        <f>25.42*0.81</f>
        <v>20.590200000000003</v>
      </c>
      <c r="E53" s="250">
        <f>(D53*C53)</f>
        <v>82.360800000000012</v>
      </c>
      <c r="F53" s="13"/>
      <c r="I53" s="181"/>
    </row>
    <row r="54" spans="1:11" ht="13.5" thickBot="1" x14ac:dyDescent="0.25">
      <c r="A54" s="186"/>
      <c r="B54" s="186"/>
      <c r="D54" s="49" t="s">
        <v>99</v>
      </c>
      <c r="E54" s="30">
        <v>1</v>
      </c>
      <c r="F54" s="138">
        <f>SUM(E52:E53)*E54</f>
        <v>3109.1202000000003</v>
      </c>
      <c r="G54" s="180"/>
    </row>
    <row r="55" spans="1:11" x14ac:dyDescent="0.2">
      <c r="A55" s="184"/>
      <c r="B55" s="184"/>
      <c r="D55" s="49"/>
      <c r="E55" s="33"/>
      <c r="F55" s="185"/>
      <c r="G55" s="6"/>
    </row>
    <row r="56" spans="1:11" ht="13.5" thickBot="1" x14ac:dyDescent="0.25">
      <c r="A56" s="4" t="s">
        <v>208</v>
      </c>
      <c r="F56" s="13"/>
      <c r="G56" s="6"/>
    </row>
    <row r="57" spans="1:11" ht="13.5" thickBot="1" x14ac:dyDescent="0.25">
      <c r="A57" s="34" t="s">
        <v>18</v>
      </c>
      <c r="B57" s="35" t="s">
        <v>19</v>
      </c>
      <c r="C57" s="35" t="s">
        <v>11</v>
      </c>
      <c r="D57" s="36" t="s">
        <v>94</v>
      </c>
      <c r="E57" s="36" t="s">
        <v>20</v>
      </c>
      <c r="F57" s="37" t="s">
        <v>21</v>
      </c>
      <c r="G57" s="6"/>
    </row>
    <row r="58" spans="1:11" ht="13.5" thickBot="1" x14ac:dyDescent="0.25">
      <c r="A58" s="126" t="s">
        <v>151</v>
      </c>
      <c r="B58" s="12" t="s">
        <v>7</v>
      </c>
      <c r="C58" s="155">
        <f>C30</f>
        <v>7</v>
      </c>
      <c r="D58" s="166">
        <v>24.1</v>
      </c>
      <c r="E58" s="250">
        <f>C58*D58</f>
        <v>168.70000000000002</v>
      </c>
      <c r="F58" s="13"/>
      <c r="G58" s="6"/>
    </row>
    <row r="59" spans="1:11" ht="13.5" thickBot="1" x14ac:dyDescent="0.25">
      <c r="A59" s="186"/>
      <c r="B59" s="186"/>
      <c r="D59" s="49" t="s">
        <v>99</v>
      </c>
      <c r="E59" s="30">
        <v>1</v>
      </c>
      <c r="F59" s="138">
        <f>SUM(E58:E58)*E59</f>
        <v>168.70000000000002</v>
      </c>
      <c r="G59" s="6"/>
    </row>
    <row r="60" spans="1:11" ht="13.5" thickBot="1" x14ac:dyDescent="0.25">
      <c r="A60" s="184"/>
      <c r="B60" s="184"/>
      <c r="D60" s="49"/>
      <c r="E60" s="33"/>
      <c r="F60" s="185"/>
      <c r="G60" s="6"/>
    </row>
    <row r="61" spans="1:11" ht="13.5" thickBot="1" x14ac:dyDescent="0.25">
      <c r="A61" s="129" t="s">
        <v>100</v>
      </c>
      <c r="B61" s="130"/>
      <c r="C61" s="130"/>
      <c r="D61" s="131"/>
      <c r="E61" s="132"/>
      <c r="F61" s="137">
        <f>F31+F48+F54+F59+F41</f>
        <v>30780.362276205047</v>
      </c>
      <c r="G61" s="6"/>
      <c r="H61" s="139"/>
    </row>
    <row r="62" spans="1:11" ht="15" customHeight="1" x14ac:dyDescent="0.2"/>
    <row r="63" spans="1:11" x14ac:dyDescent="0.2">
      <c r="A63" s="8" t="s">
        <v>15</v>
      </c>
      <c r="G63" s="6"/>
    </row>
    <row r="64" spans="1:11" ht="13.9" customHeight="1" thickBot="1" x14ac:dyDescent="0.25">
      <c r="A64" s="4" t="s">
        <v>112</v>
      </c>
      <c r="G64" s="6"/>
    </row>
    <row r="65" spans="1:7" ht="27.75" customHeight="1" thickBot="1" x14ac:dyDescent="0.25">
      <c r="A65" s="34" t="s">
        <v>18</v>
      </c>
      <c r="B65" s="35" t="s">
        <v>19</v>
      </c>
      <c r="C65" s="124" t="s">
        <v>97</v>
      </c>
      <c r="D65" s="36" t="s">
        <v>94</v>
      </c>
      <c r="E65" s="36" t="s">
        <v>20</v>
      </c>
      <c r="F65" s="37" t="s">
        <v>21</v>
      </c>
      <c r="G65" s="6"/>
    </row>
    <row r="66" spans="1:7" ht="13.15" customHeight="1" x14ac:dyDescent="0.2">
      <c r="A66" s="127" t="s">
        <v>135</v>
      </c>
      <c r="B66" s="207" t="s">
        <v>7</v>
      </c>
      <c r="C66" s="206">
        <v>12</v>
      </c>
      <c r="D66" s="403">
        <v>170</v>
      </c>
      <c r="E66" s="402">
        <v>14.166666666666666</v>
      </c>
      <c r="G66" s="6"/>
    </row>
    <row r="67" spans="1:7" ht="13.15" customHeight="1" x14ac:dyDescent="0.2">
      <c r="A67" s="126" t="s">
        <v>8</v>
      </c>
      <c r="B67" s="205" t="s">
        <v>7</v>
      </c>
      <c r="C67" s="206">
        <v>6</v>
      </c>
      <c r="D67" s="403">
        <v>75</v>
      </c>
      <c r="E67" s="402">
        <v>12.5</v>
      </c>
      <c r="G67" s="6"/>
    </row>
    <row r="68" spans="1:7" x14ac:dyDescent="0.2">
      <c r="A68" s="126" t="s">
        <v>234</v>
      </c>
      <c r="B68" s="205" t="s">
        <v>7</v>
      </c>
      <c r="C68" s="206">
        <v>4</v>
      </c>
      <c r="D68" s="404">
        <v>45</v>
      </c>
      <c r="E68" s="402">
        <v>11.25</v>
      </c>
      <c r="G68" s="6"/>
    </row>
    <row r="69" spans="1:7" x14ac:dyDescent="0.2">
      <c r="A69" s="126" t="s">
        <v>235</v>
      </c>
      <c r="B69" s="205" t="s">
        <v>7</v>
      </c>
      <c r="C69" s="206">
        <v>4</v>
      </c>
      <c r="D69" s="404">
        <v>43</v>
      </c>
      <c r="E69" s="402">
        <v>10.75</v>
      </c>
      <c r="G69" s="6"/>
    </row>
    <row r="70" spans="1:7" x14ac:dyDescent="0.2">
      <c r="A70" s="126" t="s">
        <v>236</v>
      </c>
      <c r="B70" s="205" t="s">
        <v>7</v>
      </c>
      <c r="C70" s="206">
        <v>6</v>
      </c>
      <c r="D70" s="403">
        <v>48</v>
      </c>
      <c r="E70" s="402">
        <v>8</v>
      </c>
      <c r="G70" s="6"/>
    </row>
    <row r="71" spans="1:7" x14ac:dyDescent="0.2">
      <c r="A71" s="126" t="s">
        <v>237</v>
      </c>
      <c r="B71" s="205" t="s">
        <v>7</v>
      </c>
      <c r="C71" s="206">
        <v>6</v>
      </c>
      <c r="D71" s="403">
        <v>50</v>
      </c>
      <c r="E71" s="402">
        <v>8.3333333333333339</v>
      </c>
      <c r="G71" s="6"/>
    </row>
    <row r="72" spans="1:7" x14ac:dyDescent="0.2">
      <c r="A72" s="126" t="s">
        <v>238</v>
      </c>
      <c r="B72" s="205" t="s">
        <v>17</v>
      </c>
      <c r="C72" s="206">
        <v>6</v>
      </c>
      <c r="D72" s="403">
        <v>75</v>
      </c>
      <c r="E72" s="402">
        <v>12.5</v>
      </c>
      <c r="G72" s="6"/>
    </row>
    <row r="73" spans="1:7" x14ac:dyDescent="0.2">
      <c r="A73" s="126" t="s">
        <v>239</v>
      </c>
      <c r="B73" s="205" t="s">
        <v>17</v>
      </c>
      <c r="C73" s="206">
        <v>2</v>
      </c>
      <c r="D73" s="403">
        <v>12</v>
      </c>
      <c r="E73" s="402">
        <v>6</v>
      </c>
      <c r="G73" s="6"/>
    </row>
    <row r="74" spans="1:7" x14ac:dyDescent="0.2">
      <c r="A74" s="126" t="s">
        <v>240</v>
      </c>
      <c r="B74" s="205" t="s">
        <v>7</v>
      </c>
      <c r="C74" s="206">
        <v>6</v>
      </c>
      <c r="D74" s="403">
        <v>55</v>
      </c>
      <c r="E74" s="402">
        <v>9.1666666666666661</v>
      </c>
      <c r="G74" s="6"/>
    </row>
    <row r="75" spans="1:7" x14ac:dyDescent="0.2">
      <c r="A75" s="208" t="s">
        <v>241</v>
      </c>
      <c r="B75" s="209" t="s">
        <v>7</v>
      </c>
      <c r="C75" s="206">
        <v>6</v>
      </c>
      <c r="D75" s="403">
        <v>33</v>
      </c>
      <c r="E75" s="402">
        <v>5.5</v>
      </c>
      <c r="G75" s="6"/>
    </row>
    <row r="76" spans="1:7" x14ac:dyDescent="0.2">
      <c r="A76" s="126" t="s">
        <v>242</v>
      </c>
      <c r="B76" s="205" t="s">
        <v>17</v>
      </c>
      <c r="C76" s="206">
        <v>0.5</v>
      </c>
      <c r="D76" s="403">
        <v>23.7</v>
      </c>
      <c r="E76" s="402">
        <v>47.4</v>
      </c>
      <c r="G76" s="6"/>
    </row>
    <row r="77" spans="1:7" x14ac:dyDescent="0.2">
      <c r="A77" s="126" t="s">
        <v>243</v>
      </c>
      <c r="B77" s="205" t="s">
        <v>19</v>
      </c>
      <c r="C77" s="206">
        <v>6</v>
      </c>
      <c r="D77" s="403">
        <v>15</v>
      </c>
      <c r="E77" s="402">
        <v>2.5</v>
      </c>
      <c r="G77" s="6"/>
    </row>
    <row r="78" spans="1:7" ht="13.9" customHeight="1" x14ac:dyDescent="0.2">
      <c r="A78" s="126" t="s">
        <v>244</v>
      </c>
      <c r="B78" s="205" t="s">
        <v>245</v>
      </c>
      <c r="C78" s="206">
        <v>2</v>
      </c>
      <c r="D78" s="403">
        <v>26</v>
      </c>
      <c r="E78" s="402">
        <v>13</v>
      </c>
      <c r="G78" s="6"/>
    </row>
    <row r="79" spans="1:7" ht="13.5" thickBot="1" x14ac:dyDescent="0.25">
      <c r="A79" s="589" t="s">
        <v>136</v>
      </c>
      <c r="B79" s="590"/>
      <c r="C79" s="47">
        <f>C30</f>
        <v>7</v>
      </c>
      <c r="D79" s="163">
        <f>+SUM(E66:E78)</f>
        <v>161.06666666666666</v>
      </c>
      <c r="E79" s="162">
        <f t="shared" ref="E79" si="1">C79*D79</f>
        <v>1127.4666666666667</v>
      </c>
    </row>
    <row r="80" spans="1:7" ht="13.5" thickBot="1" x14ac:dyDescent="0.25">
      <c r="D80" s="49" t="s">
        <v>99</v>
      </c>
      <c r="E80" s="140">
        <v>0.90910000000000002</v>
      </c>
      <c r="F80" s="160">
        <f>E79*E80</f>
        <v>1024.9799466666668</v>
      </c>
    </row>
    <row r="81" spans="1:7" ht="11.25" customHeight="1" thickBot="1" x14ac:dyDescent="0.25">
      <c r="G81" s="6"/>
    </row>
    <row r="82" spans="1:7" ht="13.5" thickBot="1" x14ac:dyDescent="0.25">
      <c r="A82" s="129" t="s">
        <v>101</v>
      </c>
      <c r="B82" s="133"/>
      <c r="C82" s="133"/>
      <c r="D82" s="134"/>
      <c r="E82" s="135"/>
      <c r="F82" s="136">
        <f>+F80</f>
        <v>1024.9799466666668</v>
      </c>
      <c r="G82" s="6"/>
    </row>
    <row r="83" spans="1:7" ht="11.25" customHeight="1" x14ac:dyDescent="0.2">
      <c r="G83" s="6"/>
    </row>
    <row r="84" spans="1:7" ht="11.25" customHeight="1" thickBot="1" x14ac:dyDescent="0.25">
      <c r="A84" s="8" t="s">
        <v>161</v>
      </c>
      <c r="B84" s="4"/>
      <c r="C84" s="4"/>
      <c r="D84" s="128"/>
      <c r="E84" s="128"/>
      <c r="F84" s="128"/>
      <c r="G84" s="6"/>
    </row>
    <row r="85" spans="1:7" ht="11.25" customHeight="1" thickBot="1" x14ac:dyDescent="0.25">
      <c r="A85" s="34" t="s">
        <v>18</v>
      </c>
      <c r="B85" s="35" t="s">
        <v>19</v>
      </c>
      <c r="C85" s="35" t="s">
        <v>11</v>
      </c>
      <c r="D85" s="36" t="s">
        <v>94</v>
      </c>
      <c r="E85" s="36" t="s">
        <v>20</v>
      </c>
      <c r="F85" s="37" t="s">
        <v>21</v>
      </c>
      <c r="G85" s="6"/>
    </row>
    <row r="86" spans="1:7" ht="28.5" customHeight="1" x14ac:dyDescent="0.2">
      <c r="A86" s="252" t="s">
        <v>216</v>
      </c>
      <c r="B86" s="242" t="s">
        <v>162</v>
      </c>
      <c r="C86" s="243">
        <f>21*2</f>
        <v>42</v>
      </c>
      <c r="D86" s="244">
        <v>2.2000000000000002</v>
      </c>
      <c r="E86" s="245">
        <f>C86*D86</f>
        <v>92.4</v>
      </c>
      <c r="F86" s="128"/>
      <c r="G86" s="6"/>
    </row>
    <row r="87" spans="1:7" ht="26.25" thickBot="1" x14ac:dyDescent="0.25">
      <c r="A87" s="252" t="s">
        <v>163</v>
      </c>
      <c r="B87" s="242" t="s">
        <v>155</v>
      </c>
      <c r="C87" s="243">
        <v>1</v>
      </c>
      <c r="D87" s="244">
        <v>300</v>
      </c>
      <c r="E87" s="245">
        <f>C87*D87</f>
        <v>300</v>
      </c>
      <c r="F87" s="128"/>
      <c r="G87" s="6"/>
    </row>
    <row r="88" spans="1:7" ht="11.25" customHeight="1" thickBot="1" x14ac:dyDescent="0.25">
      <c r="A88" s="9"/>
      <c r="B88" s="9"/>
      <c r="C88" s="9"/>
      <c r="D88" s="228" t="s">
        <v>144</v>
      </c>
      <c r="E88" s="229">
        <v>1</v>
      </c>
      <c r="F88" s="213">
        <f>SUM(E86:E87)</f>
        <v>392.4</v>
      </c>
      <c r="G88" s="6"/>
    </row>
    <row r="89" spans="1:7" ht="11.25" customHeight="1" x14ac:dyDescent="0.2">
      <c r="G89" s="6"/>
    </row>
    <row r="90" spans="1:7" ht="11.25" customHeight="1" thickBot="1" x14ac:dyDescent="0.25">
      <c r="G90" s="6"/>
    </row>
    <row r="91" spans="1:7" ht="11.25" customHeight="1" thickBot="1" x14ac:dyDescent="0.25">
      <c r="A91" s="14" t="s">
        <v>137</v>
      </c>
      <c r="B91" s="187"/>
      <c r="C91" s="187"/>
      <c r="D91" s="188"/>
      <c r="E91" s="189"/>
      <c r="F91" s="214">
        <f>F61+F82+F88</f>
        <v>32197.742222871715</v>
      </c>
      <c r="G91" s="6"/>
    </row>
    <row r="92" spans="1:7" ht="11.25" customHeight="1" x14ac:dyDescent="0.2">
      <c r="G92" s="6"/>
    </row>
    <row r="93" spans="1:7" ht="13.5" thickBot="1" x14ac:dyDescent="0.25">
      <c r="A93" s="8" t="s">
        <v>148</v>
      </c>
      <c r="B93" s="8"/>
      <c r="C93" s="8"/>
      <c r="D93" s="20"/>
      <c r="E93" s="20"/>
      <c r="F93" s="19"/>
    </row>
    <row r="94" spans="1:7" x14ac:dyDescent="0.2">
      <c r="A94" s="41" t="s">
        <v>18</v>
      </c>
      <c r="B94" s="42" t="s">
        <v>19</v>
      </c>
      <c r="C94" s="42" t="s">
        <v>11</v>
      </c>
      <c r="D94" s="43" t="s">
        <v>94</v>
      </c>
      <c r="E94" s="43" t="s">
        <v>20</v>
      </c>
      <c r="F94" s="150" t="s">
        <v>21</v>
      </c>
    </row>
    <row r="95" spans="1:7" x14ac:dyDescent="0.2">
      <c r="A95" s="147" t="s">
        <v>9</v>
      </c>
      <c r="B95" s="172" t="s">
        <v>1</v>
      </c>
      <c r="C95" s="236">
        <f>'10. BDI'!C17</f>
        <v>0.23649999999999999</v>
      </c>
      <c r="D95" s="148">
        <f>F91</f>
        <v>32197.742222871715</v>
      </c>
      <c r="E95" s="148">
        <f>D95*C95</f>
        <v>7614.76603570916</v>
      </c>
      <c r="F95" s="149"/>
    </row>
    <row r="96" spans="1:7" ht="13.5" thickBot="1" x14ac:dyDescent="0.25">
      <c r="A96" s="145"/>
      <c r="B96" s="145"/>
      <c r="C96" s="145"/>
      <c r="D96" s="145"/>
      <c r="E96" s="145"/>
      <c r="F96" s="146"/>
    </row>
    <row r="97" spans="1:7" ht="13.5" thickBot="1" x14ac:dyDescent="0.25">
      <c r="A97" s="568" t="s">
        <v>150</v>
      </c>
      <c r="B97" s="569"/>
      <c r="C97" s="569"/>
      <c r="D97" s="569"/>
      <c r="E97" s="570"/>
      <c r="F97" s="136">
        <f>E95</f>
        <v>7614.76603570916</v>
      </c>
    </row>
    <row r="98" spans="1:7" ht="11.25" customHeight="1" thickBot="1" x14ac:dyDescent="0.25"/>
    <row r="99" spans="1:7" ht="24.75" customHeight="1" thickBot="1" x14ac:dyDescent="0.25">
      <c r="A99" s="14" t="s">
        <v>102</v>
      </c>
      <c r="B99" s="16"/>
      <c r="C99" s="16"/>
      <c r="D99" s="17"/>
      <c r="E99" s="18"/>
      <c r="F99" s="138">
        <f>F61+F82+F97+F88</f>
        <v>39812.508258580878</v>
      </c>
    </row>
    <row r="100" spans="1:7" ht="13.5" customHeight="1" thickBot="1" x14ac:dyDescent="0.25">
      <c r="A100" s="8"/>
      <c r="D100" s="33"/>
      <c r="E100" s="33"/>
      <c r="F100" s="190"/>
    </row>
    <row r="101" spans="1:7" ht="13.5" customHeight="1" thickBot="1" x14ac:dyDescent="0.25">
      <c r="A101" s="14" t="s">
        <v>116</v>
      </c>
      <c r="B101" s="187"/>
      <c r="C101" s="187"/>
      <c r="D101" s="188"/>
      <c r="E101" s="189"/>
      <c r="F101" s="138">
        <f>F99/C79</f>
        <v>5687.5011797972684</v>
      </c>
    </row>
    <row r="102" spans="1:7" ht="12.6" customHeight="1" thickBot="1" x14ac:dyDescent="0.25">
      <c r="A102" s="31"/>
      <c r="B102" s="31"/>
      <c r="C102" s="31"/>
      <c r="D102" s="32"/>
      <c r="E102" s="32"/>
      <c r="F102" s="32"/>
      <c r="G102" s="179"/>
    </row>
    <row r="103" spans="1:7" ht="12.6" customHeight="1" thickBot="1" x14ac:dyDescent="0.25">
      <c r="A103" s="382" t="s">
        <v>187</v>
      </c>
      <c r="B103" s="287">
        <v>167.14</v>
      </c>
      <c r="C103" s="388" t="s">
        <v>197</v>
      </c>
      <c r="D103" s="384"/>
      <c r="E103" s="385"/>
      <c r="F103" s="338">
        <f>F101/B103</f>
        <v>34.028366517872854</v>
      </c>
      <c r="G103" s="179"/>
    </row>
    <row r="104" spans="1:7" ht="12.6" customHeight="1" x14ac:dyDescent="0.2">
      <c r="A104" s="31"/>
      <c r="B104" s="31"/>
      <c r="C104" s="31"/>
      <c r="D104" s="32"/>
      <c r="E104" s="32"/>
      <c r="F104" s="32"/>
      <c r="G104" s="179"/>
    </row>
    <row r="105" spans="1:7" x14ac:dyDescent="0.2">
      <c r="A105" s="8" t="s">
        <v>149</v>
      </c>
      <c r="B105" s="4"/>
      <c r="C105" s="4"/>
      <c r="D105" s="128"/>
      <c r="E105" s="128"/>
      <c r="F105" s="232"/>
    </row>
    <row r="106" spans="1:7" x14ac:dyDescent="0.2">
      <c r="F106" s="233"/>
    </row>
    <row r="107" spans="1:7" x14ac:dyDescent="0.2">
      <c r="F107" s="234"/>
    </row>
    <row r="108" spans="1:7" x14ac:dyDescent="0.2">
      <c r="F108" s="143"/>
    </row>
    <row r="132" s="6" customFormat="1" ht="9" customHeight="1" x14ac:dyDescent="0.2"/>
  </sheetData>
  <mergeCells count="10">
    <mergeCell ref="A32:D32"/>
    <mergeCell ref="A41:C41"/>
    <mergeCell ref="A79:B79"/>
    <mergeCell ref="A97:E97"/>
    <mergeCell ref="A1:F1"/>
    <mergeCell ref="A2:F3"/>
    <mergeCell ref="A4:F4"/>
    <mergeCell ref="A6:F6"/>
    <mergeCell ref="A14:C14"/>
    <mergeCell ref="A23:F23"/>
  </mergeCells>
  <printOptions horizontalCentered="1"/>
  <pageMargins left="0.9055118110236221" right="0.70866141732283472" top="0.74803149606299213" bottom="0.55118110236220474" header="0.31496062992125984" footer="0.31496062992125984"/>
  <pageSetup paperSize="9" scale="68" fitToHeight="2" orientation="portrait" r:id="rId1"/>
  <headerFooter alignWithMargins="0">
    <oddFooter>&amp;R&amp;P de &amp;N</oddFooter>
  </headerFooter>
  <rowBreaks count="1" manualBreakCount="1">
    <brk id="20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132"/>
  <sheetViews>
    <sheetView zoomScale="98" zoomScaleNormal="98" zoomScaleSheetLayoutView="100" workbookViewId="0">
      <pane ySplit="1" topLeftCell="A8" activePane="bottomLeft" state="frozen"/>
      <selection activeCell="C7" sqref="C7"/>
      <selection pane="bottomLeft" activeCell="C7" sqref="C7"/>
    </sheetView>
  </sheetViews>
  <sheetFormatPr defaultColWidth="9.140625" defaultRowHeight="12.75" x14ac:dyDescent="0.2"/>
  <cols>
    <col min="1" max="1" width="49.42578125" style="6" customWidth="1"/>
    <col min="2" max="2" width="16" style="6" bestFit="1" customWidth="1"/>
    <col min="3" max="3" width="14.5703125" style="6" customWidth="1"/>
    <col min="4" max="4" width="14.7109375" style="7" customWidth="1"/>
    <col min="5" max="5" width="15.42578125" style="7" customWidth="1"/>
    <col min="6" max="6" width="15" style="7" customWidth="1"/>
    <col min="7" max="7" width="28.140625" style="7" customWidth="1"/>
    <col min="8" max="8" width="23.85546875" style="6" hidden="1" customWidth="1"/>
    <col min="9" max="9" width="14.5703125" style="6" customWidth="1"/>
    <col min="10" max="10" width="13.42578125" style="6" customWidth="1"/>
    <col min="11" max="11" width="10.5703125" style="6" bestFit="1" customWidth="1"/>
    <col min="12" max="16384" width="9.140625" style="6"/>
  </cols>
  <sheetData>
    <row r="1" spans="1:7" s="2" customFormat="1" ht="21.75" customHeight="1" thickBot="1" x14ac:dyDescent="0.25">
      <c r="A1" s="571" t="s">
        <v>98</v>
      </c>
      <c r="B1" s="571"/>
      <c r="C1" s="571"/>
      <c r="D1" s="571"/>
      <c r="E1" s="571"/>
      <c r="F1" s="571"/>
      <c r="G1" s="3"/>
    </row>
    <row r="2" spans="1:7" s="5" customFormat="1" ht="15" customHeight="1" x14ac:dyDescent="0.2">
      <c r="A2" s="572" t="s">
        <v>227</v>
      </c>
      <c r="B2" s="573"/>
      <c r="C2" s="573"/>
      <c r="D2" s="573"/>
      <c r="E2" s="573"/>
      <c r="F2" s="574"/>
      <c r="G2" s="21"/>
    </row>
    <row r="3" spans="1:7" s="5" customFormat="1" ht="11.45" customHeight="1" x14ac:dyDescent="0.2">
      <c r="A3" s="575"/>
      <c r="B3" s="576"/>
      <c r="C3" s="576"/>
      <c r="D3" s="576"/>
      <c r="E3" s="576"/>
      <c r="F3" s="577"/>
      <c r="G3" s="21"/>
    </row>
    <row r="4" spans="1:7" s="5" customFormat="1" ht="21.75" customHeight="1" x14ac:dyDescent="0.2">
      <c r="A4" s="578" t="s">
        <v>14</v>
      </c>
      <c r="B4" s="579"/>
      <c r="C4" s="579"/>
      <c r="D4" s="579"/>
      <c r="E4" s="579"/>
      <c r="F4" s="580"/>
      <c r="G4" s="21"/>
    </row>
    <row r="5" spans="1:7" s="2" customFormat="1" ht="10.9" customHeight="1" thickBot="1" x14ac:dyDescent="0.25">
      <c r="A5" s="58"/>
      <c r="B5" s="59"/>
      <c r="C5" s="59"/>
      <c r="D5" s="60"/>
      <c r="E5" s="60"/>
      <c r="F5" s="61"/>
      <c r="G5" s="3"/>
    </row>
    <row r="6" spans="1:7" s="2" customFormat="1" ht="15.75" customHeight="1" thickBot="1" x14ac:dyDescent="0.25">
      <c r="A6" s="581" t="s">
        <v>88</v>
      </c>
      <c r="B6" s="582"/>
      <c r="C6" s="582"/>
      <c r="D6" s="582"/>
      <c r="E6" s="582"/>
      <c r="F6" s="583"/>
      <c r="G6" s="3"/>
    </row>
    <row r="7" spans="1:7" s="2" customFormat="1" ht="15.75" customHeight="1" x14ac:dyDescent="0.2">
      <c r="A7" s="38" t="s">
        <v>87</v>
      </c>
      <c r="B7" s="22"/>
      <c r="C7" s="22"/>
      <c r="D7" s="121"/>
      <c r="E7" s="45" t="s">
        <v>10</v>
      </c>
      <c r="F7" s="23" t="s">
        <v>1</v>
      </c>
      <c r="G7" s="3"/>
    </row>
    <row r="8" spans="1:7" s="8" customFormat="1" ht="15.75" customHeight="1" x14ac:dyDescent="0.2">
      <c r="A8" s="50" t="str">
        <f>A22</f>
        <v>1. Mão-de-obra</v>
      </c>
      <c r="B8" s="51"/>
      <c r="C8" s="52"/>
      <c r="D8" s="52"/>
      <c r="E8" s="222">
        <f>+F61</f>
        <v>5289.9627413551325</v>
      </c>
      <c r="F8" s="151">
        <f t="shared" ref="F8:F17" si="0">IFERROR(E8/$E$18,0)</f>
        <v>0.7663424444186715</v>
      </c>
      <c r="G8" s="26"/>
    </row>
    <row r="9" spans="1:7" s="2" customFormat="1" ht="15.75" customHeight="1" x14ac:dyDescent="0.2">
      <c r="A9" s="29" t="str">
        <f>A23</f>
        <v>1.1. Categoria Profissional Coletor de Lixo Urbano - CBO 5142</v>
      </c>
      <c r="B9" s="27"/>
      <c r="C9" s="28"/>
      <c r="D9" s="28"/>
      <c r="E9" s="223">
        <f>F31</f>
        <v>4284.6254686278598</v>
      </c>
      <c r="F9" s="152">
        <f t="shared" si="0"/>
        <v>0.62070198139158095</v>
      </c>
      <c r="G9" s="3"/>
    </row>
    <row r="10" spans="1:7" s="2" customFormat="1" ht="15.75" customHeight="1" x14ac:dyDescent="0.2">
      <c r="A10" s="29" t="str">
        <f>A33</f>
        <v>1.2. Supervisor/Encarregado</v>
      </c>
      <c r="B10" s="27"/>
      <c r="C10" s="28"/>
      <c r="D10" s="28"/>
      <c r="E10" s="223">
        <f>F41</f>
        <v>416.75727272727272</v>
      </c>
      <c r="F10" s="152">
        <f t="shared" si="0"/>
        <v>6.0374487066663478E-2</v>
      </c>
      <c r="G10" s="3"/>
    </row>
    <row r="11" spans="1:7" s="2" customFormat="1" ht="15.75" customHeight="1" x14ac:dyDescent="0.2">
      <c r="A11" s="29" t="str">
        <f>A43</f>
        <v>1.3. Vale Transporte</v>
      </c>
      <c r="B11" s="27"/>
      <c r="C11" s="28"/>
      <c r="D11" s="28"/>
      <c r="E11" s="223">
        <f>F48</f>
        <v>90.905399999999986</v>
      </c>
      <c r="F11" s="152">
        <f t="shared" si="0"/>
        <v>1.31692168457525E-2</v>
      </c>
      <c r="G11" s="3"/>
    </row>
    <row r="12" spans="1:7" s="2" customFormat="1" ht="15.75" customHeight="1" x14ac:dyDescent="0.2">
      <c r="A12" s="29" t="str">
        <f>A50</f>
        <v xml:space="preserve">1.4. Auxílio Alimentação </v>
      </c>
      <c r="B12" s="27"/>
      <c r="C12" s="28"/>
      <c r="D12" s="28"/>
      <c r="E12" s="223">
        <f>F54</f>
        <v>473.57460000000009</v>
      </c>
      <c r="F12" s="152">
        <f t="shared" si="0"/>
        <v>6.8605457982039611E-2</v>
      </c>
      <c r="G12" s="3"/>
    </row>
    <row r="13" spans="1:7" s="2" customFormat="1" ht="15.75" customHeight="1" x14ac:dyDescent="0.2">
      <c r="A13" s="29" t="str">
        <f>A56</f>
        <v xml:space="preserve">1.5. Plano de Benefício Social  </v>
      </c>
      <c r="B13" s="27"/>
      <c r="C13" s="28"/>
      <c r="D13" s="28"/>
      <c r="E13" s="223">
        <f>F59</f>
        <v>24.1</v>
      </c>
      <c r="F13" s="152">
        <f t="shared" si="0"/>
        <v>3.4913011326349738E-3</v>
      </c>
      <c r="G13" s="3"/>
    </row>
    <row r="14" spans="1:7" s="8" customFormat="1" ht="15.75" customHeight="1" x14ac:dyDescent="0.2">
      <c r="A14" s="584" t="str">
        <f>A63</f>
        <v>2. Uniformes e Equipamentos de Proteção Individual</v>
      </c>
      <c r="B14" s="585"/>
      <c r="C14" s="585"/>
      <c r="D14" s="52"/>
      <c r="E14" s="222">
        <f>+F82</f>
        <v>146.42570666666666</v>
      </c>
      <c r="F14" s="151">
        <f t="shared" si="0"/>
        <v>2.1212291930797083E-2</v>
      </c>
      <c r="G14" s="26"/>
    </row>
    <row r="15" spans="1:7" s="8" customFormat="1" ht="15.75" customHeight="1" x14ac:dyDescent="0.2">
      <c r="A15" s="39" t="str">
        <f>A64</f>
        <v>2.1. Uniformes e EPIs</v>
      </c>
      <c r="B15" s="249"/>
      <c r="C15" s="249"/>
      <c r="D15" s="52"/>
      <c r="E15" s="224">
        <f>F80</f>
        <v>146.42570666666666</v>
      </c>
      <c r="F15" s="226">
        <f t="shared" si="0"/>
        <v>2.1212291930797083E-2</v>
      </c>
      <c r="G15" s="26"/>
    </row>
    <row r="16" spans="1:7" s="8" customFormat="1" ht="15.75" customHeight="1" x14ac:dyDescent="0.2">
      <c r="A16" s="248" t="str">
        <f>A84</f>
        <v xml:space="preserve">3. Administração Local/Veículo de Apoio </v>
      </c>
      <c r="B16" s="249"/>
      <c r="C16" s="249"/>
      <c r="D16" s="52"/>
      <c r="E16" s="230">
        <f>F88</f>
        <v>146.19999999999999</v>
      </c>
      <c r="F16" s="151">
        <f t="shared" si="0"/>
        <v>2.117959442287274E-2</v>
      </c>
      <c r="G16" s="26"/>
    </row>
    <row r="17" spans="1:10" s="8" customFormat="1" ht="15.75" customHeight="1" thickBot="1" x14ac:dyDescent="0.25">
      <c r="A17" s="248" t="str">
        <f>A93</f>
        <v>4. Benefícios e Despesas Indiretas</v>
      </c>
      <c r="B17" s="53"/>
      <c r="C17" s="52"/>
      <c r="D17" s="52"/>
      <c r="E17" s="225">
        <f>F97</f>
        <v>1320.2821679571555</v>
      </c>
      <c r="F17" s="151">
        <f t="shared" si="0"/>
        <v>0.19126566922765872</v>
      </c>
      <c r="G17" s="26"/>
    </row>
    <row r="18" spans="1:10" s="2" customFormat="1" ht="15.75" customHeight="1" thickBot="1" x14ac:dyDescent="0.25">
      <c r="A18" s="24" t="s">
        <v>110</v>
      </c>
      <c r="B18" s="25"/>
      <c r="C18" s="15"/>
      <c r="D18" s="15"/>
      <c r="E18" s="44">
        <f>E8+E14+E17+E16</f>
        <v>6902.8706159789544</v>
      </c>
      <c r="F18" s="153">
        <f>F8+F14+F17+F16</f>
        <v>1</v>
      </c>
      <c r="G18" s="3"/>
    </row>
    <row r="19" spans="1:10" s="2" customFormat="1" ht="15.75" customHeight="1" thickBot="1" x14ac:dyDescent="0.25">
      <c r="A19" s="175"/>
      <c r="B19" s="176"/>
      <c r="C19" s="20"/>
      <c r="D19" s="20"/>
      <c r="E19" s="177"/>
      <c r="F19" s="178"/>
      <c r="G19" s="3"/>
    </row>
    <row r="20" spans="1:10" s="8" customFormat="1" ht="15.75" customHeight="1" thickBot="1" x14ac:dyDescent="0.25">
      <c r="A20" s="122" t="s">
        <v>86</v>
      </c>
      <c r="B20" s="173">
        <f>40/44</f>
        <v>0.90909090909090906</v>
      </c>
      <c r="C20" s="20"/>
      <c r="E20" s="62"/>
      <c r="G20" s="26"/>
    </row>
    <row r="21" spans="1:10" s="2" customFormat="1" ht="15.75" customHeight="1" x14ac:dyDescent="0.2">
      <c r="A21" s="33"/>
      <c r="B21" s="33"/>
      <c r="C21" s="33"/>
      <c r="D21" s="6"/>
      <c r="E21" s="40"/>
      <c r="F21" s="6"/>
      <c r="G21" s="3"/>
    </row>
    <row r="22" spans="1:10" ht="13.15" customHeight="1" x14ac:dyDescent="0.2">
      <c r="A22" s="8" t="s">
        <v>16</v>
      </c>
    </row>
    <row r="23" spans="1:10" ht="13.9" customHeight="1" thickBot="1" x14ac:dyDescent="0.25">
      <c r="A23" s="586" t="s">
        <v>214</v>
      </c>
      <c r="B23" s="586"/>
      <c r="C23" s="586"/>
      <c r="D23" s="586"/>
      <c r="E23" s="586"/>
      <c r="F23" s="586"/>
    </row>
    <row r="24" spans="1:10" ht="13.9" customHeight="1" thickBot="1" x14ac:dyDescent="0.25">
      <c r="A24" s="34" t="s">
        <v>18</v>
      </c>
      <c r="B24" s="35" t="s">
        <v>19</v>
      </c>
      <c r="C24" s="35" t="s">
        <v>11</v>
      </c>
      <c r="D24" s="36" t="s">
        <v>94</v>
      </c>
      <c r="E24" s="36" t="s">
        <v>20</v>
      </c>
      <c r="F24" s="37" t="s">
        <v>21</v>
      </c>
    </row>
    <row r="25" spans="1:10" ht="13.15" customHeight="1" x14ac:dyDescent="0.2">
      <c r="A25" s="127" t="s">
        <v>91</v>
      </c>
      <c r="B25" s="10" t="s">
        <v>6</v>
      </c>
      <c r="C25" s="10">
        <v>1</v>
      </c>
      <c r="D25" s="237">
        <v>1949.91</v>
      </c>
      <c r="E25" s="156">
        <f>C25*D25</f>
        <v>1949.91</v>
      </c>
    </row>
    <row r="26" spans="1:10" x14ac:dyDescent="0.2">
      <c r="A26" s="126" t="s">
        <v>0</v>
      </c>
      <c r="B26" s="12" t="s">
        <v>1</v>
      </c>
      <c r="C26" s="47">
        <v>40</v>
      </c>
      <c r="D26" s="157">
        <f>SUM(E25:E25)</f>
        <v>1949.91</v>
      </c>
      <c r="E26" s="158">
        <f>C26*D26/100</f>
        <v>779.96400000000006</v>
      </c>
      <c r="H26" s="127" t="s">
        <v>91</v>
      </c>
    </row>
    <row r="27" spans="1:10" x14ac:dyDescent="0.2">
      <c r="A27" s="171" t="s">
        <v>2</v>
      </c>
      <c r="B27" s="46"/>
      <c r="C27" s="46"/>
      <c r="D27" s="159"/>
      <c r="E27" s="182">
        <f>SUM(E25:E26)</f>
        <v>2729.8740000000003</v>
      </c>
      <c r="H27" s="174" t="s">
        <v>2</v>
      </c>
    </row>
    <row r="28" spans="1:10" x14ac:dyDescent="0.2">
      <c r="A28" s="126" t="s">
        <v>3</v>
      </c>
      <c r="B28" s="12" t="s">
        <v>1</v>
      </c>
      <c r="C28" s="231">
        <f>'9. Encargos Sociais'!$C$33*100</f>
        <v>69.789999999999992</v>
      </c>
      <c r="D28" s="158">
        <f>E25+E26</f>
        <v>2729.8740000000003</v>
      </c>
      <c r="E28" s="170">
        <f>D28*C28/100</f>
        <v>1905.1790645999999</v>
      </c>
      <c r="H28" s="126" t="s">
        <v>3</v>
      </c>
      <c r="I28" s="183"/>
    </row>
    <row r="29" spans="1:10" x14ac:dyDescent="0.2">
      <c r="A29" s="171" t="s">
        <v>133</v>
      </c>
      <c r="B29" s="46"/>
      <c r="C29" s="46"/>
      <c r="D29" s="159"/>
      <c r="E29" s="169">
        <f>E25+E26+E28</f>
        <v>4635.0530646000007</v>
      </c>
      <c r="H29" s="174" t="s">
        <v>111</v>
      </c>
    </row>
    <row r="30" spans="1:10" ht="13.5" thickBot="1" x14ac:dyDescent="0.25">
      <c r="A30" s="11" t="s">
        <v>4</v>
      </c>
      <c r="B30" s="12" t="s">
        <v>5</v>
      </c>
      <c r="C30" s="154">
        <v>1</v>
      </c>
      <c r="D30" s="158">
        <f>E29</f>
        <v>4635.0530646000007</v>
      </c>
      <c r="E30" s="158">
        <f>C30*D30</f>
        <v>4635.0530646000007</v>
      </c>
      <c r="G30" s="3"/>
      <c r="H30" s="126" t="s">
        <v>4</v>
      </c>
    </row>
    <row r="31" spans="1:10" ht="13.9" customHeight="1" thickBot="1" x14ac:dyDescent="0.25">
      <c r="A31" s="9"/>
      <c r="D31" s="49" t="s">
        <v>99</v>
      </c>
      <c r="E31" s="140">
        <v>0.90910000000000002</v>
      </c>
      <c r="F31" s="160">
        <f>(((E25+E28)*E31)+E26)*C30</f>
        <v>4284.6254686278598</v>
      </c>
      <c r="G31" s="3"/>
      <c r="J31" s="4"/>
    </row>
    <row r="32" spans="1:10" ht="13.9" customHeight="1" x14ac:dyDescent="0.2">
      <c r="A32" s="587"/>
      <c r="B32" s="588"/>
      <c r="C32" s="588"/>
      <c r="D32" s="588"/>
      <c r="E32" s="141"/>
      <c r="F32" s="144"/>
      <c r="G32" s="3"/>
      <c r="I32" s="183"/>
      <c r="J32" s="4"/>
    </row>
    <row r="33" spans="1:9" ht="13.5" thickBot="1" x14ac:dyDescent="0.25">
      <c r="A33" s="4" t="s">
        <v>205</v>
      </c>
      <c r="G33" s="3"/>
    </row>
    <row r="34" spans="1:9" ht="13.5" thickBot="1" x14ac:dyDescent="0.25">
      <c r="A34" s="34" t="s">
        <v>18</v>
      </c>
      <c r="B34" s="35" t="s">
        <v>19</v>
      </c>
      <c r="C34" s="35" t="s">
        <v>11</v>
      </c>
      <c r="D34" s="36" t="s">
        <v>94</v>
      </c>
      <c r="E34" s="36" t="s">
        <v>20</v>
      </c>
      <c r="F34" s="37" t="s">
        <v>21</v>
      </c>
      <c r="G34" s="3"/>
    </row>
    <row r="35" spans="1:9" x14ac:dyDescent="0.2">
      <c r="A35" s="127" t="s">
        <v>91</v>
      </c>
      <c r="B35" s="10" t="s">
        <v>6</v>
      </c>
      <c r="C35" s="10">
        <v>1</v>
      </c>
      <c r="D35" s="210">
        <v>2700</v>
      </c>
      <c r="E35" s="161">
        <f>C35*D35</f>
        <v>2700</v>
      </c>
      <c r="G35" s="3"/>
    </row>
    <row r="36" spans="1:9" hidden="1" x14ac:dyDescent="0.2">
      <c r="A36" s="126" t="s">
        <v>143</v>
      </c>
      <c r="B36" s="205" t="s">
        <v>6</v>
      </c>
      <c r="C36" s="12">
        <v>1</v>
      </c>
      <c r="D36" s="212">
        <v>0</v>
      </c>
      <c r="E36" s="162">
        <f>C36*D36</f>
        <v>0</v>
      </c>
      <c r="G36" s="3"/>
    </row>
    <row r="37" spans="1:9" x14ac:dyDescent="0.2">
      <c r="A37" s="127" t="s">
        <v>2</v>
      </c>
      <c r="B37" s="46"/>
      <c r="C37" s="46"/>
      <c r="D37" s="164"/>
      <c r="E37" s="227">
        <f>E35+E36</f>
        <v>2700</v>
      </c>
      <c r="F37" s="26"/>
      <c r="G37" s="3"/>
    </row>
    <row r="38" spans="1:9" x14ac:dyDescent="0.2">
      <c r="A38" s="126" t="s">
        <v>3</v>
      </c>
      <c r="B38" s="12" t="s">
        <v>1</v>
      </c>
      <c r="C38" s="231">
        <f>'9. Encargos Sociais'!$C$33*100</f>
        <v>69.789999999999992</v>
      </c>
      <c r="D38" s="162">
        <f>E37</f>
        <v>2700</v>
      </c>
      <c r="E38" s="168">
        <f>D38*C38/100</f>
        <v>1884.3299999999997</v>
      </c>
      <c r="G38" s="3"/>
    </row>
    <row r="39" spans="1:9" x14ac:dyDescent="0.2">
      <c r="A39" s="126" t="s">
        <v>147</v>
      </c>
      <c r="B39" s="123"/>
      <c r="C39" s="123"/>
      <c r="D39" s="165"/>
      <c r="E39" s="168">
        <f>E37+E38</f>
        <v>4584.33</v>
      </c>
      <c r="F39" s="26"/>
      <c r="G39" s="3"/>
    </row>
    <row r="40" spans="1:9" ht="13.5" thickBot="1" x14ac:dyDescent="0.25">
      <c r="A40" s="11" t="s">
        <v>4</v>
      </c>
      <c r="B40" s="12" t="s">
        <v>5</v>
      </c>
      <c r="C40" s="154">
        <v>1</v>
      </c>
      <c r="D40" s="162">
        <f>E39</f>
        <v>4584.33</v>
      </c>
      <c r="E40" s="162">
        <f>C40*D40</f>
        <v>4584.33</v>
      </c>
      <c r="G40" s="3"/>
    </row>
    <row r="41" spans="1:9" ht="13.5" thickBot="1" x14ac:dyDescent="0.25">
      <c r="A41" s="591" t="s">
        <v>194</v>
      </c>
      <c r="B41" s="591"/>
      <c r="C41" s="591"/>
      <c r="D41" s="49" t="s">
        <v>99</v>
      </c>
      <c r="E41" s="140">
        <f>4/44</f>
        <v>9.0909090909090912E-2</v>
      </c>
      <c r="F41" s="160">
        <f>E40*E41</f>
        <v>416.75727272727272</v>
      </c>
      <c r="G41" s="3"/>
    </row>
    <row r="42" spans="1:9" x14ac:dyDescent="0.2">
      <c r="A42" s="4"/>
      <c r="B42" s="4"/>
      <c r="C42" s="4"/>
      <c r="D42" s="4"/>
      <c r="E42" s="141"/>
      <c r="F42" s="144"/>
      <c r="G42" s="3"/>
    </row>
    <row r="43" spans="1:9" ht="11.25" customHeight="1" thickBot="1" x14ac:dyDescent="0.25">
      <c r="A43" s="4" t="s">
        <v>206</v>
      </c>
      <c r="B43" s="215"/>
      <c r="C43" s="4"/>
      <c r="D43" s="4"/>
      <c r="E43" s="216"/>
      <c r="F43" s="128"/>
      <c r="G43" s="128"/>
      <c r="I43" s="179"/>
    </row>
    <row r="44" spans="1:9" ht="14.45" customHeight="1" thickBot="1" x14ac:dyDescent="0.25">
      <c r="A44" s="34" t="s">
        <v>18</v>
      </c>
      <c r="B44" s="35" t="s">
        <v>19</v>
      </c>
      <c r="C44" s="35" t="s">
        <v>11</v>
      </c>
      <c r="D44" s="36" t="s">
        <v>94</v>
      </c>
      <c r="E44" s="36" t="s">
        <v>20</v>
      </c>
      <c r="F44" s="37" t="s">
        <v>21</v>
      </c>
      <c r="G44" s="128"/>
      <c r="I44" s="179"/>
    </row>
    <row r="45" spans="1:9" ht="15" customHeight="1" x14ac:dyDescent="0.2">
      <c r="A45" s="126" t="s">
        <v>138</v>
      </c>
      <c r="B45" s="205" t="s">
        <v>139</v>
      </c>
      <c r="C45" s="217">
        <v>1</v>
      </c>
      <c r="D45" s="218">
        <v>4.95</v>
      </c>
      <c r="E45" s="211"/>
      <c r="F45" s="128"/>
      <c r="G45" s="128"/>
      <c r="I45" s="179"/>
    </row>
    <row r="46" spans="1:9" ht="13.9" customHeight="1" x14ac:dyDescent="0.2">
      <c r="A46" s="126" t="s">
        <v>140</v>
      </c>
      <c r="B46" s="205" t="s">
        <v>141</v>
      </c>
      <c r="C46" s="219">
        <v>21</v>
      </c>
      <c r="D46" s="211"/>
      <c r="E46" s="211"/>
      <c r="F46" s="128"/>
      <c r="G46" s="128"/>
      <c r="I46" s="179"/>
    </row>
    <row r="47" spans="1:9" ht="14.45" customHeight="1" thickBot="1" x14ac:dyDescent="0.25">
      <c r="A47" s="126" t="s">
        <v>157</v>
      </c>
      <c r="B47" s="205" t="s">
        <v>142</v>
      </c>
      <c r="C47" s="220">
        <f>$C$46*2*(C30)</f>
        <v>42</v>
      </c>
      <c r="D47" s="221">
        <f>IFERROR((($C$46*2*$D$45)-(E25*0.06*C46/C46))/($C$46*2),"-")</f>
        <v>2.1644142857142854</v>
      </c>
      <c r="E47" s="211">
        <f>IFERROR(C47*D47,"-")</f>
        <v>90.905399999999986</v>
      </c>
      <c r="F47" s="128"/>
      <c r="G47" s="128"/>
      <c r="I47" s="179"/>
    </row>
    <row r="48" spans="1:9" ht="14.45" customHeight="1" thickBot="1" x14ac:dyDescent="0.25">
      <c r="A48" s="4"/>
      <c r="B48" s="4"/>
      <c r="C48" s="4"/>
      <c r="D48" s="128"/>
      <c r="E48" s="128"/>
      <c r="F48" s="214">
        <f>SUM(E47:E47)</f>
        <v>90.905399999999986</v>
      </c>
      <c r="G48" s="128"/>
      <c r="I48" s="179"/>
    </row>
    <row r="49" spans="1:11" ht="11.25" customHeight="1" x14ac:dyDescent="0.2">
      <c r="G49" s="128"/>
      <c r="I49" s="179"/>
    </row>
    <row r="50" spans="1:11" ht="13.5" thickBot="1" x14ac:dyDescent="0.25">
      <c r="A50" s="4" t="s">
        <v>207</v>
      </c>
      <c r="F50" s="13"/>
      <c r="I50" s="181"/>
    </row>
    <row r="51" spans="1:11" ht="13.5" thickBot="1" x14ac:dyDescent="0.25">
      <c r="A51" s="34" t="s">
        <v>18</v>
      </c>
      <c r="B51" s="35" t="s">
        <v>19</v>
      </c>
      <c r="C51" s="35" t="s">
        <v>11</v>
      </c>
      <c r="D51" s="36" t="s">
        <v>94</v>
      </c>
      <c r="E51" s="36" t="s">
        <v>20</v>
      </c>
      <c r="F51" s="37" t="s">
        <v>21</v>
      </c>
      <c r="G51" s="128"/>
      <c r="K51" s="180"/>
    </row>
    <row r="52" spans="1:11" x14ac:dyDescent="0.2">
      <c r="A52" s="126" t="s">
        <v>158</v>
      </c>
      <c r="B52" s="12" t="s">
        <v>7</v>
      </c>
      <c r="C52" s="251">
        <f>C46*C30</f>
        <v>21</v>
      </c>
      <c r="D52" s="166">
        <f>25.42*0.81</f>
        <v>20.590200000000003</v>
      </c>
      <c r="E52" s="250">
        <f>(D52*C52)</f>
        <v>432.39420000000007</v>
      </c>
      <c r="F52" s="13"/>
      <c r="I52" s="181"/>
    </row>
    <row r="53" spans="1:11" ht="13.5" thickBot="1" x14ac:dyDescent="0.25">
      <c r="A53" s="126" t="s">
        <v>209</v>
      </c>
      <c r="B53" s="12" t="s">
        <v>7</v>
      </c>
      <c r="C53" s="251">
        <v>2</v>
      </c>
      <c r="D53" s="166">
        <f>25.42*0.81</f>
        <v>20.590200000000003</v>
      </c>
      <c r="E53" s="250">
        <f>(D53*C53)</f>
        <v>41.180400000000006</v>
      </c>
      <c r="F53" s="13"/>
      <c r="I53" s="181"/>
    </row>
    <row r="54" spans="1:11" ht="13.5" thickBot="1" x14ac:dyDescent="0.25">
      <c r="A54" s="186"/>
      <c r="B54" s="186"/>
      <c r="D54" s="49" t="s">
        <v>99</v>
      </c>
      <c r="E54" s="30">
        <v>1</v>
      </c>
      <c r="F54" s="138">
        <f>SUM(E52:E53)*E54</f>
        <v>473.57460000000009</v>
      </c>
      <c r="G54" s="180"/>
    </row>
    <row r="55" spans="1:11" x14ac:dyDescent="0.2">
      <c r="A55" s="184"/>
      <c r="B55" s="184"/>
      <c r="D55" s="49"/>
      <c r="E55" s="33"/>
      <c r="F55" s="185"/>
      <c r="G55" s="6"/>
    </row>
    <row r="56" spans="1:11" ht="13.5" thickBot="1" x14ac:dyDescent="0.25">
      <c r="A56" s="4" t="s">
        <v>208</v>
      </c>
      <c r="F56" s="13"/>
      <c r="G56" s="6"/>
    </row>
    <row r="57" spans="1:11" ht="13.5" thickBot="1" x14ac:dyDescent="0.25">
      <c r="A57" s="34" t="s">
        <v>18</v>
      </c>
      <c r="B57" s="35" t="s">
        <v>19</v>
      </c>
      <c r="C57" s="35" t="s">
        <v>11</v>
      </c>
      <c r="D57" s="36" t="s">
        <v>94</v>
      </c>
      <c r="E57" s="36" t="s">
        <v>20</v>
      </c>
      <c r="F57" s="37" t="s">
        <v>21</v>
      </c>
      <c r="G57" s="6"/>
    </row>
    <row r="58" spans="1:11" ht="13.5" thickBot="1" x14ac:dyDescent="0.25">
      <c r="A58" s="126" t="s">
        <v>151</v>
      </c>
      <c r="B58" s="12" t="s">
        <v>7</v>
      </c>
      <c r="C58" s="155">
        <f>C30</f>
        <v>1</v>
      </c>
      <c r="D58" s="166">
        <v>24.1</v>
      </c>
      <c r="E58" s="250">
        <f>C58*D58</f>
        <v>24.1</v>
      </c>
      <c r="F58" s="13"/>
      <c r="G58" s="6"/>
    </row>
    <row r="59" spans="1:11" ht="13.5" thickBot="1" x14ac:dyDescent="0.25">
      <c r="A59" s="186"/>
      <c r="B59" s="186"/>
      <c r="D59" s="49" t="s">
        <v>99</v>
      </c>
      <c r="E59" s="30">
        <v>1</v>
      </c>
      <c r="F59" s="138">
        <f>SUM(E58:E58)*E59</f>
        <v>24.1</v>
      </c>
      <c r="G59" s="6"/>
    </row>
    <row r="60" spans="1:11" ht="13.5" thickBot="1" x14ac:dyDescent="0.25">
      <c r="A60" s="184"/>
      <c r="B60" s="184"/>
      <c r="D60" s="49"/>
      <c r="E60" s="33"/>
      <c r="F60" s="185"/>
      <c r="G60" s="6"/>
    </row>
    <row r="61" spans="1:11" ht="13.5" thickBot="1" x14ac:dyDescent="0.25">
      <c r="A61" s="129" t="s">
        <v>100</v>
      </c>
      <c r="B61" s="130"/>
      <c r="C61" s="130"/>
      <c r="D61" s="131"/>
      <c r="E61" s="132"/>
      <c r="F61" s="137">
        <f>F31+F48+F54+F59+F41</f>
        <v>5289.9627413551325</v>
      </c>
      <c r="G61" s="6"/>
      <c r="H61" s="139"/>
    </row>
    <row r="62" spans="1:11" ht="15" customHeight="1" x14ac:dyDescent="0.2"/>
    <row r="63" spans="1:11" x14ac:dyDescent="0.2">
      <c r="A63" s="8" t="s">
        <v>15</v>
      </c>
      <c r="G63" s="6"/>
    </row>
    <row r="64" spans="1:11" ht="13.9" customHeight="1" thickBot="1" x14ac:dyDescent="0.25">
      <c r="A64" s="4" t="s">
        <v>112</v>
      </c>
      <c r="G64" s="6"/>
    </row>
    <row r="65" spans="1:7" ht="27.75" customHeight="1" thickBot="1" x14ac:dyDescent="0.25">
      <c r="A65" s="34" t="s">
        <v>18</v>
      </c>
      <c r="B65" s="35" t="s">
        <v>19</v>
      </c>
      <c r="C65" s="124" t="s">
        <v>97</v>
      </c>
      <c r="D65" s="36" t="s">
        <v>94</v>
      </c>
      <c r="E65" s="36" t="s">
        <v>20</v>
      </c>
      <c r="F65" s="37" t="s">
        <v>21</v>
      </c>
      <c r="G65" s="6"/>
    </row>
    <row r="66" spans="1:7" ht="13.15" customHeight="1" x14ac:dyDescent="0.2">
      <c r="A66" s="127" t="s">
        <v>135</v>
      </c>
      <c r="B66" s="207" t="s">
        <v>7</v>
      </c>
      <c r="C66" s="206">
        <v>12</v>
      </c>
      <c r="D66" s="403">
        <v>170</v>
      </c>
      <c r="E66" s="402">
        <v>14.166666666666666</v>
      </c>
      <c r="G66" s="6"/>
    </row>
    <row r="67" spans="1:7" ht="13.15" customHeight="1" x14ac:dyDescent="0.2">
      <c r="A67" s="126" t="s">
        <v>8</v>
      </c>
      <c r="B67" s="205" t="s">
        <v>7</v>
      </c>
      <c r="C67" s="206">
        <v>6</v>
      </c>
      <c r="D67" s="403">
        <v>75</v>
      </c>
      <c r="E67" s="402">
        <v>12.5</v>
      </c>
      <c r="G67" s="6"/>
    </row>
    <row r="68" spans="1:7" ht="13.15" customHeight="1" x14ac:dyDescent="0.2">
      <c r="A68" s="126" t="s">
        <v>234</v>
      </c>
      <c r="B68" s="205" t="s">
        <v>7</v>
      </c>
      <c r="C68" s="206">
        <v>4</v>
      </c>
      <c r="D68" s="404">
        <v>45</v>
      </c>
      <c r="E68" s="402">
        <v>11.25</v>
      </c>
      <c r="G68" s="6"/>
    </row>
    <row r="69" spans="1:7" ht="13.15" customHeight="1" x14ac:dyDescent="0.2">
      <c r="A69" s="126" t="s">
        <v>235</v>
      </c>
      <c r="B69" s="205" t="s">
        <v>7</v>
      </c>
      <c r="C69" s="206">
        <v>4</v>
      </c>
      <c r="D69" s="404">
        <v>43</v>
      </c>
      <c r="E69" s="402">
        <v>10.75</v>
      </c>
      <c r="G69" s="6"/>
    </row>
    <row r="70" spans="1:7" ht="13.15" customHeight="1" x14ac:dyDescent="0.2">
      <c r="A70" s="126" t="s">
        <v>236</v>
      </c>
      <c r="B70" s="205" t="s">
        <v>7</v>
      </c>
      <c r="C70" s="206">
        <v>6</v>
      </c>
      <c r="D70" s="403">
        <v>48</v>
      </c>
      <c r="E70" s="402">
        <v>8</v>
      </c>
      <c r="G70" s="6"/>
    </row>
    <row r="71" spans="1:7" ht="13.15" customHeight="1" x14ac:dyDescent="0.2">
      <c r="A71" s="126" t="s">
        <v>237</v>
      </c>
      <c r="B71" s="205" t="s">
        <v>7</v>
      </c>
      <c r="C71" s="206">
        <v>6</v>
      </c>
      <c r="D71" s="403">
        <v>50</v>
      </c>
      <c r="E71" s="402">
        <v>8.3333333333333339</v>
      </c>
      <c r="G71" s="6"/>
    </row>
    <row r="72" spans="1:7" ht="13.15" customHeight="1" x14ac:dyDescent="0.2">
      <c r="A72" s="126" t="s">
        <v>238</v>
      </c>
      <c r="B72" s="205" t="s">
        <v>17</v>
      </c>
      <c r="C72" s="206">
        <v>6</v>
      </c>
      <c r="D72" s="403">
        <v>75</v>
      </c>
      <c r="E72" s="402">
        <v>12.5</v>
      </c>
      <c r="G72" s="6"/>
    </row>
    <row r="73" spans="1:7" ht="13.15" customHeight="1" x14ac:dyDescent="0.2">
      <c r="A73" s="126" t="s">
        <v>239</v>
      </c>
      <c r="B73" s="205" t="s">
        <v>17</v>
      </c>
      <c r="C73" s="206">
        <v>2</v>
      </c>
      <c r="D73" s="403">
        <v>12</v>
      </c>
      <c r="E73" s="402">
        <v>6</v>
      </c>
      <c r="G73" s="6"/>
    </row>
    <row r="74" spans="1:7" ht="13.15" customHeight="1" x14ac:dyDescent="0.2">
      <c r="A74" s="126" t="s">
        <v>240</v>
      </c>
      <c r="B74" s="205" t="s">
        <v>7</v>
      </c>
      <c r="C74" s="206">
        <v>6</v>
      </c>
      <c r="D74" s="403">
        <v>55</v>
      </c>
      <c r="E74" s="402">
        <v>9.1666666666666661</v>
      </c>
      <c r="G74" s="6"/>
    </row>
    <row r="75" spans="1:7" x14ac:dyDescent="0.2">
      <c r="A75" s="208" t="s">
        <v>241</v>
      </c>
      <c r="B75" s="209" t="s">
        <v>7</v>
      </c>
      <c r="C75" s="206">
        <v>6</v>
      </c>
      <c r="D75" s="403">
        <v>33</v>
      </c>
      <c r="E75" s="402">
        <v>5.5</v>
      </c>
      <c r="G75" s="6"/>
    </row>
    <row r="76" spans="1:7" x14ac:dyDescent="0.2">
      <c r="A76" s="126" t="s">
        <v>242</v>
      </c>
      <c r="B76" s="205" t="s">
        <v>17</v>
      </c>
      <c r="C76" s="206">
        <v>0.5</v>
      </c>
      <c r="D76" s="403">
        <v>23.7</v>
      </c>
      <c r="E76" s="402">
        <v>47.4</v>
      </c>
      <c r="G76" s="6"/>
    </row>
    <row r="77" spans="1:7" ht="13.9" customHeight="1" x14ac:dyDescent="0.2">
      <c r="A77" s="126" t="s">
        <v>243</v>
      </c>
      <c r="B77" s="205" t="s">
        <v>19</v>
      </c>
      <c r="C77" s="206">
        <v>6</v>
      </c>
      <c r="D77" s="403">
        <v>15</v>
      </c>
      <c r="E77" s="402">
        <v>2.5</v>
      </c>
      <c r="G77" s="6"/>
    </row>
    <row r="78" spans="1:7" ht="13.9" customHeight="1" x14ac:dyDescent="0.2">
      <c r="A78" s="126" t="s">
        <v>244</v>
      </c>
      <c r="B78" s="205" t="s">
        <v>245</v>
      </c>
      <c r="C78" s="206">
        <v>2</v>
      </c>
      <c r="D78" s="403">
        <v>26</v>
      </c>
      <c r="E78" s="402">
        <v>13</v>
      </c>
      <c r="G78" s="6"/>
    </row>
    <row r="79" spans="1:7" ht="13.5" thickBot="1" x14ac:dyDescent="0.25">
      <c r="A79" s="589" t="s">
        <v>136</v>
      </c>
      <c r="B79" s="590"/>
      <c r="C79" s="47">
        <f>C30</f>
        <v>1</v>
      </c>
      <c r="D79" s="163">
        <f>+SUM(E66:E78)</f>
        <v>161.06666666666666</v>
      </c>
      <c r="E79" s="162">
        <f t="shared" ref="E79" si="1">C79*D79</f>
        <v>161.06666666666666</v>
      </c>
    </row>
    <row r="80" spans="1:7" ht="13.5" thickBot="1" x14ac:dyDescent="0.25">
      <c r="D80" s="49" t="s">
        <v>99</v>
      </c>
      <c r="E80" s="140">
        <v>0.90910000000000002</v>
      </c>
      <c r="F80" s="160">
        <f>E79*E80</f>
        <v>146.42570666666666</v>
      </c>
    </row>
    <row r="81" spans="1:7" ht="11.25" customHeight="1" thickBot="1" x14ac:dyDescent="0.25">
      <c r="G81" s="6"/>
    </row>
    <row r="82" spans="1:7" ht="13.5" thickBot="1" x14ac:dyDescent="0.25">
      <c r="A82" s="129" t="s">
        <v>101</v>
      </c>
      <c r="B82" s="133"/>
      <c r="C82" s="133"/>
      <c r="D82" s="134"/>
      <c r="E82" s="135"/>
      <c r="F82" s="136">
        <f>+F80</f>
        <v>146.42570666666666</v>
      </c>
      <c r="G82" s="6"/>
    </row>
    <row r="83" spans="1:7" ht="11.25" customHeight="1" x14ac:dyDescent="0.2">
      <c r="G83" s="6"/>
    </row>
    <row r="84" spans="1:7" ht="11.25" customHeight="1" thickBot="1" x14ac:dyDescent="0.25">
      <c r="A84" s="8" t="s">
        <v>161</v>
      </c>
      <c r="B84" s="4"/>
      <c r="C84" s="4"/>
      <c r="D84" s="128"/>
      <c r="E84" s="128"/>
      <c r="F84" s="128"/>
      <c r="G84" s="6"/>
    </row>
    <row r="85" spans="1:7" ht="11.25" customHeight="1" thickBot="1" x14ac:dyDescent="0.25">
      <c r="A85" s="34" t="s">
        <v>18</v>
      </c>
      <c r="B85" s="35" t="s">
        <v>19</v>
      </c>
      <c r="C85" s="35" t="s">
        <v>11</v>
      </c>
      <c r="D85" s="36" t="s">
        <v>94</v>
      </c>
      <c r="E85" s="36" t="s">
        <v>20</v>
      </c>
      <c r="F85" s="37" t="s">
        <v>21</v>
      </c>
      <c r="G85" s="6"/>
    </row>
    <row r="86" spans="1:7" ht="28.5" customHeight="1" x14ac:dyDescent="0.2">
      <c r="A86" s="252" t="s">
        <v>215</v>
      </c>
      <c r="B86" s="242" t="s">
        <v>162</v>
      </c>
      <c r="C86" s="243">
        <f>21*1</f>
        <v>21</v>
      </c>
      <c r="D86" s="244">
        <v>2.2000000000000002</v>
      </c>
      <c r="E86" s="245">
        <f>C86*D86</f>
        <v>46.2</v>
      </c>
      <c r="F86" s="128"/>
      <c r="G86" s="6"/>
    </row>
    <row r="87" spans="1:7" ht="26.25" thickBot="1" x14ac:dyDescent="0.25">
      <c r="A87" s="252" t="s">
        <v>163</v>
      </c>
      <c r="B87" s="242" t="s">
        <v>155</v>
      </c>
      <c r="C87" s="243">
        <v>1</v>
      </c>
      <c r="D87" s="244">
        <v>100</v>
      </c>
      <c r="E87" s="245">
        <f>C87*D87</f>
        <v>100</v>
      </c>
      <c r="F87" s="128"/>
      <c r="G87" s="6"/>
    </row>
    <row r="88" spans="1:7" ht="11.25" customHeight="1" thickBot="1" x14ac:dyDescent="0.25">
      <c r="A88" s="9"/>
      <c r="B88" s="9"/>
      <c r="C88" s="9"/>
      <c r="D88" s="228" t="s">
        <v>144</v>
      </c>
      <c r="E88" s="229">
        <v>1</v>
      </c>
      <c r="F88" s="213">
        <f>SUM(E86:E87)</f>
        <v>146.19999999999999</v>
      </c>
      <c r="G88" s="6"/>
    </row>
    <row r="89" spans="1:7" ht="11.25" customHeight="1" x14ac:dyDescent="0.2">
      <c r="G89" s="6"/>
    </row>
    <row r="90" spans="1:7" ht="11.25" customHeight="1" thickBot="1" x14ac:dyDescent="0.25">
      <c r="G90" s="6"/>
    </row>
    <row r="91" spans="1:7" ht="11.25" customHeight="1" thickBot="1" x14ac:dyDescent="0.25">
      <c r="A91" s="14" t="s">
        <v>137</v>
      </c>
      <c r="B91" s="187"/>
      <c r="C91" s="187"/>
      <c r="D91" s="188"/>
      <c r="E91" s="189"/>
      <c r="F91" s="214">
        <f>F61+F82+F88</f>
        <v>5582.5884480217992</v>
      </c>
      <c r="G91" s="6"/>
    </row>
    <row r="92" spans="1:7" ht="11.25" customHeight="1" x14ac:dyDescent="0.2">
      <c r="G92" s="6"/>
    </row>
    <row r="93" spans="1:7" ht="13.5" thickBot="1" x14ac:dyDescent="0.25">
      <c r="A93" s="8" t="s">
        <v>148</v>
      </c>
      <c r="B93" s="8"/>
      <c r="C93" s="8"/>
      <c r="D93" s="20"/>
      <c r="E93" s="20"/>
      <c r="F93" s="19"/>
    </row>
    <row r="94" spans="1:7" x14ac:dyDescent="0.2">
      <c r="A94" s="41" t="s">
        <v>18</v>
      </c>
      <c r="B94" s="42" t="s">
        <v>19</v>
      </c>
      <c r="C94" s="42" t="s">
        <v>11</v>
      </c>
      <c r="D94" s="43" t="s">
        <v>94</v>
      </c>
      <c r="E94" s="43" t="s">
        <v>20</v>
      </c>
      <c r="F94" s="150" t="s">
        <v>21</v>
      </c>
    </row>
    <row r="95" spans="1:7" x14ac:dyDescent="0.2">
      <c r="A95" s="147" t="s">
        <v>9</v>
      </c>
      <c r="B95" s="172" t="s">
        <v>1</v>
      </c>
      <c r="C95" s="236">
        <f>'10. BDI'!C17</f>
        <v>0.23649999999999999</v>
      </c>
      <c r="D95" s="148">
        <f>F91</f>
        <v>5582.5884480217992</v>
      </c>
      <c r="E95" s="148">
        <f>D95*C95</f>
        <v>1320.2821679571555</v>
      </c>
      <c r="F95" s="149"/>
    </row>
    <row r="96" spans="1:7" ht="13.5" thickBot="1" x14ac:dyDescent="0.25">
      <c r="A96" s="145"/>
      <c r="B96" s="145"/>
      <c r="C96" s="145"/>
      <c r="D96" s="145"/>
      <c r="E96" s="145"/>
      <c r="F96" s="146"/>
    </row>
    <row r="97" spans="1:7" ht="13.5" thickBot="1" x14ac:dyDescent="0.25">
      <c r="A97" s="568" t="s">
        <v>150</v>
      </c>
      <c r="B97" s="569"/>
      <c r="C97" s="569"/>
      <c r="D97" s="569"/>
      <c r="E97" s="570"/>
      <c r="F97" s="136">
        <f>E95</f>
        <v>1320.2821679571555</v>
      </c>
    </row>
    <row r="98" spans="1:7" ht="11.25" customHeight="1" thickBot="1" x14ac:dyDescent="0.25"/>
    <row r="99" spans="1:7" ht="24.75" customHeight="1" thickBot="1" x14ac:dyDescent="0.25">
      <c r="A99" s="14" t="s">
        <v>102</v>
      </c>
      <c r="B99" s="16"/>
      <c r="C99" s="16"/>
      <c r="D99" s="17"/>
      <c r="E99" s="18"/>
      <c r="F99" s="138">
        <f>F61+F82+F97+F88</f>
        <v>6902.8706159789544</v>
      </c>
    </row>
    <row r="100" spans="1:7" ht="13.5" customHeight="1" thickBot="1" x14ac:dyDescent="0.25">
      <c r="A100" s="8"/>
      <c r="D100" s="33"/>
      <c r="E100" s="33"/>
      <c r="F100" s="190"/>
    </row>
    <row r="101" spans="1:7" ht="13.5" customHeight="1" thickBot="1" x14ac:dyDescent="0.25">
      <c r="A101" s="14" t="s">
        <v>116</v>
      </c>
      <c r="B101" s="187"/>
      <c r="C101" s="187"/>
      <c r="D101" s="188"/>
      <c r="E101" s="189"/>
      <c r="F101" s="138">
        <f>F99/C79</f>
        <v>6902.8706159789544</v>
      </c>
    </row>
    <row r="102" spans="1:7" ht="12.6" customHeight="1" thickBot="1" x14ac:dyDescent="0.25">
      <c r="A102" s="31"/>
      <c r="B102" s="31"/>
      <c r="C102" s="31"/>
      <c r="D102" s="32"/>
      <c r="E102" s="32"/>
      <c r="F102" s="32"/>
      <c r="G102" s="179"/>
    </row>
    <row r="103" spans="1:7" ht="12.6" customHeight="1" thickBot="1" x14ac:dyDescent="0.25">
      <c r="A103" s="382" t="s">
        <v>187</v>
      </c>
      <c r="B103" s="287">
        <v>167.14</v>
      </c>
      <c r="C103" s="388" t="s">
        <v>197</v>
      </c>
      <c r="D103" s="384"/>
      <c r="E103" s="385"/>
      <c r="F103" s="338">
        <f>F101/B103</f>
        <v>41.299931889308098</v>
      </c>
      <c r="G103" s="179"/>
    </row>
    <row r="104" spans="1:7" ht="12.6" customHeight="1" x14ac:dyDescent="0.2">
      <c r="A104" s="31"/>
      <c r="B104" s="31"/>
      <c r="C104" s="31"/>
      <c r="D104" s="32"/>
      <c r="E104" s="32"/>
      <c r="F104" s="32"/>
      <c r="G104" s="179"/>
    </row>
    <row r="105" spans="1:7" x14ac:dyDescent="0.2">
      <c r="A105" s="8" t="s">
        <v>149</v>
      </c>
      <c r="B105" s="4"/>
      <c r="C105" s="4"/>
      <c r="D105" s="128"/>
      <c r="E105" s="128"/>
      <c r="F105" s="232"/>
    </row>
    <row r="106" spans="1:7" x14ac:dyDescent="0.2">
      <c r="F106" s="233"/>
    </row>
    <row r="107" spans="1:7" x14ac:dyDescent="0.2">
      <c r="F107" s="234"/>
    </row>
    <row r="108" spans="1:7" x14ac:dyDescent="0.2">
      <c r="F108" s="143"/>
    </row>
    <row r="132" s="6" customFormat="1" ht="9" customHeight="1" x14ac:dyDescent="0.2"/>
  </sheetData>
  <mergeCells count="10">
    <mergeCell ref="A32:D32"/>
    <mergeCell ref="A41:C41"/>
    <mergeCell ref="A79:B79"/>
    <mergeCell ref="A97:E97"/>
    <mergeCell ref="A1:F1"/>
    <mergeCell ref="A2:F3"/>
    <mergeCell ref="A4:F4"/>
    <mergeCell ref="A6:F6"/>
    <mergeCell ref="A14:C14"/>
    <mergeCell ref="A23:F23"/>
  </mergeCells>
  <printOptions horizontalCentered="1"/>
  <pageMargins left="0.9055118110236221" right="0.70866141732283472" top="0.74803149606299213" bottom="0.55118110236220474" header="0.31496062992125984" footer="0.31496062992125984"/>
  <pageSetup paperSize="9" scale="68" fitToHeight="2" orientation="portrait" r:id="rId1"/>
  <headerFooter alignWithMargins="0">
    <oddFooter>&amp;R&amp;P de &amp;N</oddFooter>
  </headerFooter>
  <rowBreaks count="1" manualBreakCount="1">
    <brk id="20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123"/>
  <sheetViews>
    <sheetView zoomScale="98" zoomScaleNormal="98" zoomScaleSheetLayoutView="100" workbookViewId="0">
      <pane ySplit="1" topLeftCell="A85" activePane="bottomLeft" state="frozen"/>
      <selection activeCell="C7" sqref="C7"/>
      <selection pane="bottomLeft" activeCell="C7" sqref="C7"/>
    </sheetView>
  </sheetViews>
  <sheetFormatPr defaultColWidth="9.140625" defaultRowHeight="12.75" x14ac:dyDescent="0.2"/>
  <cols>
    <col min="1" max="1" width="49.42578125" style="6" customWidth="1"/>
    <col min="2" max="2" width="16" style="6" bestFit="1" customWidth="1"/>
    <col min="3" max="3" width="14.5703125" style="6" customWidth="1"/>
    <col min="4" max="4" width="14.7109375" style="7" customWidth="1"/>
    <col min="5" max="5" width="15.42578125" style="7" customWidth="1"/>
    <col min="6" max="6" width="15" style="7" customWidth="1"/>
    <col min="7" max="7" width="28.140625" style="7" customWidth="1"/>
    <col min="8" max="8" width="23.85546875" style="6" hidden="1" customWidth="1"/>
    <col min="9" max="9" width="14.5703125" style="6" customWidth="1"/>
    <col min="10" max="10" width="13.42578125" style="6" customWidth="1"/>
    <col min="11" max="11" width="10.5703125" style="6" bestFit="1" customWidth="1"/>
    <col min="12" max="16384" width="9.140625" style="6"/>
  </cols>
  <sheetData>
    <row r="1" spans="1:7" s="2" customFormat="1" ht="21.75" customHeight="1" thickBot="1" x14ac:dyDescent="0.25">
      <c r="A1" s="571" t="s">
        <v>98</v>
      </c>
      <c r="B1" s="571"/>
      <c r="C1" s="571"/>
      <c r="D1" s="571"/>
      <c r="E1" s="571"/>
      <c r="F1" s="571"/>
      <c r="G1" s="3"/>
    </row>
    <row r="2" spans="1:7" s="5" customFormat="1" ht="15" customHeight="1" x14ac:dyDescent="0.2">
      <c r="A2" s="572" t="s">
        <v>228</v>
      </c>
      <c r="B2" s="573"/>
      <c r="C2" s="573"/>
      <c r="D2" s="573"/>
      <c r="E2" s="573"/>
      <c r="F2" s="574"/>
      <c r="G2" s="21"/>
    </row>
    <row r="3" spans="1:7" s="5" customFormat="1" ht="11.45" customHeight="1" x14ac:dyDescent="0.2">
      <c r="A3" s="575"/>
      <c r="B3" s="576"/>
      <c r="C3" s="576"/>
      <c r="D3" s="576"/>
      <c r="E3" s="576"/>
      <c r="F3" s="577"/>
      <c r="G3" s="21"/>
    </row>
    <row r="4" spans="1:7" s="5" customFormat="1" ht="21.75" customHeight="1" x14ac:dyDescent="0.2">
      <c r="A4" s="578" t="s">
        <v>14</v>
      </c>
      <c r="B4" s="579"/>
      <c r="C4" s="579"/>
      <c r="D4" s="579"/>
      <c r="E4" s="579"/>
      <c r="F4" s="580"/>
      <c r="G4" s="21"/>
    </row>
    <row r="5" spans="1:7" s="2" customFormat="1" ht="10.9" customHeight="1" thickBot="1" x14ac:dyDescent="0.25">
      <c r="A5" s="58"/>
      <c r="B5" s="59"/>
      <c r="C5" s="59"/>
      <c r="D5" s="60"/>
      <c r="E5" s="60"/>
      <c r="F5" s="61"/>
      <c r="G5" s="3"/>
    </row>
    <row r="6" spans="1:7" s="2" customFormat="1" ht="15.75" customHeight="1" thickBot="1" x14ac:dyDescent="0.25">
      <c r="A6" s="581" t="s">
        <v>88</v>
      </c>
      <c r="B6" s="582"/>
      <c r="C6" s="582"/>
      <c r="D6" s="582"/>
      <c r="E6" s="582"/>
      <c r="F6" s="583"/>
      <c r="G6" s="3"/>
    </row>
    <row r="7" spans="1:7" s="2" customFormat="1" ht="15.75" customHeight="1" x14ac:dyDescent="0.2">
      <c r="A7" s="38" t="s">
        <v>87</v>
      </c>
      <c r="B7" s="22"/>
      <c r="C7" s="22"/>
      <c r="D7" s="121"/>
      <c r="E7" s="45" t="s">
        <v>10</v>
      </c>
      <c r="F7" s="23" t="s">
        <v>1</v>
      </c>
      <c r="G7" s="3"/>
    </row>
    <row r="8" spans="1:7" s="8" customFormat="1" ht="15.75" customHeight="1" x14ac:dyDescent="0.2">
      <c r="A8" s="50" t="str">
        <f>A22</f>
        <v>1. Mão-de-obra</v>
      </c>
      <c r="B8" s="51"/>
      <c r="C8" s="52"/>
      <c r="D8" s="52"/>
      <c r="E8" s="222">
        <f>+F61</f>
        <v>14250.763208147273</v>
      </c>
      <c r="F8" s="151">
        <f t="shared" ref="F8:F17" si="0">IFERROR(E8/$E$18,0)</f>
        <v>0.78384231091361822</v>
      </c>
      <c r="G8" s="26"/>
    </row>
    <row r="9" spans="1:7" s="2" customFormat="1" ht="15.75" customHeight="1" x14ac:dyDescent="0.2">
      <c r="A9" s="29" t="str">
        <f>A23</f>
        <v>1.1. Categoria Profissional Prestador de Serviços de Recepcionista em Geral - CBO 4221</v>
      </c>
      <c r="B9" s="27"/>
      <c r="C9" s="28"/>
      <c r="D9" s="28"/>
      <c r="E9" s="223">
        <f>F31</f>
        <v>11542.748335419999</v>
      </c>
      <c r="F9" s="152">
        <f t="shared" si="0"/>
        <v>0.63489192805879302</v>
      </c>
      <c r="G9" s="3"/>
    </row>
    <row r="10" spans="1:7" s="2" customFormat="1" ht="15.75" customHeight="1" x14ac:dyDescent="0.2">
      <c r="A10" s="29" t="str">
        <f>A33</f>
        <v>1.2. Supervisor/Encarregado</v>
      </c>
      <c r="B10" s="27"/>
      <c r="C10" s="28"/>
      <c r="D10" s="28"/>
      <c r="E10" s="223">
        <f>F41</f>
        <v>416.75727272727272</v>
      </c>
      <c r="F10" s="152">
        <f t="shared" si="0"/>
        <v>2.2923122009201692E-2</v>
      </c>
      <c r="G10" s="3"/>
    </row>
    <row r="11" spans="1:7" s="2" customFormat="1" ht="15.75" customHeight="1" x14ac:dyDescent="0.2">
      <c r="A11" s="29" t="str">
        <f>A43</f>
        <v>1.3. Vale Transporte</v>
      </c>
      <c r="B11" s="27"/>
      <c r="C11" s="28"/>
      <c r="D11" s="28"/>
      <c r="E11" s="223">
        <f>F48</f>
        <v>382.92</v>
      </c>
      <c r="F11" s="152">
        <f t="shared" si="0"/>
        <v>2.1061952494126436E-2</v>
      </c>
      <c r="G11" s="3"/>
    </row>
    <row r="12" spans="1:7" s="2" customFormat="1" ht="15.75" customHeight="1" x14ac:dyDescent="0.2">
      <c r="A12" s="29" t="str">
        <f>A50</f>
        <v>1.4. Auxílio Alimentação</v>
      </c>
      <c r="B12" s="27"/>
      <c r="C12" s="28"/>
      <c r="D12" s="28"/>
      <c r="E12" s="223">
        <f>F54</f>
        <v>1811.9376000000002</v>
      </c>
      <c r="F12" s="152">
        <f t="shared" si="0"/>
        <v>9.9662967861489274E-2</v>
      </c>
      <c r="G12" s="3"/>
    </row>
    <row r="13" spans="1:7" s="2" customFormat="1" ht="15.75" customHeight="1" x14ac:dyDescent="0.2">
      <c r="A13" s="29" t="str">
        <f>A56</f>
        <v xml:space="preserve">1.6. Plano de Benefício Social  </v>
      </c>
      <c r="B13" s="27"/>
      <c r="C13" s="28"/>
      <c r="D13" s="28"/>
      <c r="E13" s="223">
        <f>F59</f>
        <v>96.4</v>
      </c>
      <c r="F13" s="152">
        <f t="shared" si="0"/>
        <v>5.3023404900078043E-3</v>
      </c>
      <c r="G13" s="3"/>
    </row>
    <row r="14" spans="1:7" s="8" customFormat="1" ht="15.75" customHeight="1" x14ac:dyDescent="0.2">
      <c r="A14" s="584" t="str">
        <f>A63</f>
        <v>2. Uniformes e Equipamentos de Proteção Individual</v>
      </c>
      <c r="B14" s="585"/>
      <c r="C14" s="585"/>
      <c r="D14" s="52"/>
      <c r="E14" s="222">
        <f>+F73</f>
        <v>160.15311666666665</v>
      </c>
      <c r="F14" s="151">
        <f t="shared" si="0"/>
        <v>8.8089870861266621E-3</v>
      </c>
      <c r="G14" s="26"/>
    </row>
    <row r="15" spans="1:7" s="8" customFormat="1" ht="15.75" customHeight="1" x14ac:dyDescent="0.2">
      <c r="A15" s="39" t="str">
        <f>A64</f>
        <v>2.1. Uniformes e EPIs</v>
      </c>
      <c r="B15" s="249"/>
      <c r="C15" s="249"/>
      <c r="D15" s="52"/>
      <c r="E15" s="224">
        <f>F71</f>
        <v>160.15311666666665</v>
      </c>
      <c r="F15" s="226">
        <f t="shared" si="0"/>
        <v>8.8089870861266621E-3</v>
      </c>
      <c r="G15" s="26"/>
    </row>
    <row r="16" spans="1:7" s="8" customFormat="1" ht="15.75" customHeight="1" x14ac:dyDescent="0.2">
      <c r="A16" s="248" t="str">
        <f>A75</f>
        <v xml:space="preserve">3. Administração Local/Veículo de Apoio </v>
      </c>
      <c r="B16" s="249"/>
      <c r="C16" s="249"/>
      <c r="D16" s="52"/>
      <c r="E16" s="230">
        <f>F79</f>
        <v>292.39999999999998</v>
      </c>
      <c r="F16" s="151">
        <f t="shared" si="0"/>
        <v>1.6083032772596283E-2</v>
      </c>
      <c r="G16" s="26"/>
    </row>
    <row r="17" spans="1:10" s="8" customFormat="1" ht="15.75" customHeight="1" thickBot="1" x14ac:dyDescent="0.25">
      <c r="A17" s="248" t="str">
        <f>A84</f>
        <v>4. Benefícios e Despesas Indiretas</v>
      </c>
      <c r="B17" s="53"/>
      <c r="C17" s="52"/>
      <c r="D17" s="52"/>
      <c r="E17" s="225">
        <f>F88</f>
        <v>3477.3343108184963</v>
      </c>
      <c r="F17" s="151">
        <f t="shared" si="0"/>
        <v>0.19126566922765867</v>
      </c>
      <c r="G17" s="26"/>
    </row>
    <row r="18" spans="1:10" s="2" customFormat="1" ht="15.75" customHeight="1" thickBot="1" x14ac:dyDescent="0.25">
      <c r="A18" s="24" t="s">
        <v>110</v>
      </c>
      <c r="B18" s="25"/>
      <c r="C18" s="15"/>
      <c r="D18" s="15"/>
      <c r="E18" s="44">
        <f>E8+E14+E17+E16</f>
        <v>18180.650635632439</v>
      </c>
      <c r="F18" s="153">
        <f>F8+F14+F17+F16</f>
        <v>0.99999999999999978</v>
      </c>
      <c r="G18" s="3"/>
    </row>
    <row r="19" spans="1:10" s="2" customFormat="1" ht="15.75" customHeight="1" thickBot="1" x14ac:dyDescent="0.25">
      <c r="A19" s="175"/>
      <c r="B19" s="176"/>
      <c r="C19" s="20"/>
      <c r="D19" s="20"/>
      <c r="E19" s="177"/>
      <c r="F19" s="178"/>
      <c r="G19" s="3"/>
    </row>
    <row r="20" spans="1:10" s="8" customFormat="1" ht="15.75" customHeight="1" thickBot="1" x14ac:dyDescent="0.25">
      <c r="A20" s="122" t="s">
        <v>86</v>
      </c>
      <c r="B20" s="173">
        <f>40/44</f>
        <v>0.90909090909090906</v>
      </c>
      <c r="C20" s="20"/>
      <c r="E20" s="62"/>
      <c r="G20" s="26"/>
    </row>
    <row r="21" spans="1:10" s="2" customFormat="1" ht="15.75" customHeight="1" x14ac:dyDescent="0.2">
      <c r="A21" s="33"/>
      <c r="B21" s="33"/>
      <c r="C21" s="33"/>
      <c r="D21" s="6"/>
      <c r="E21" s="40"/>
      <c r="F21" s="6"/>
      <c r="G21" s="3"/>
    </row>
    <row r="22" spans="1:10" ht="13.15" customHeight="1" x14ac:dyDescent="0.2">
      <c r="A22" s="8" t="s">
        <v>16</v>
      </c>
    </row>
    <row r="23" spans="1:10" ht="13.9" customHeight="1" thickBot="1" x14ac:dyDescent="0.25">
      <c r="A23" s="586" t="s">
        <v>165</v>
      </c>
      <c r="B23" s="586"/>
      <c r="C23" s="586"/>
      <c r="D23" s="586"/>
      <c r="E23" s="586"/>
      <c r="F23" s="586"/>
    </row>
    <row r="24" spans="1:10" ht="13.9" customHeight="1" thickBot="1" x14ac:dyDescent="0.25">
      <c r="A24" s="34" t="s">
        <v>18</v>
      </c>
      <c r="B24" s="35" t="s">
        <v>19</v>
      </c>
      <c r="C24" s="35" t="s">
        <v>11</v>
      </c>
      <c r="D24" s="36" t="s">
        <v>94</v>
      </c>
      <c r="E24" s="36" t="s">
        <v>20</v>
      </c>
      <c r="F24" s="37" t="s">
        <v>21</v>
      </c>
    </row>
    <row r="25" spans="1:10" ht="13.15" customHeight="1" x14ac:dyDescent="0.2">
      <c r="A25" s="127" t="s">
        <v>91</v>
      </c>
      <c r="B25" s="10" t="s">
        <v>6</v>
      </c>
      <c r="C25" s="10">
        <v>1</v>
      </c>
      <c r="D25" s="237">
        <v>1869.5</v>
      </c>
      <c r="E25" s="156">
        <f>C25*D25</f>
        <v>1869.5</v>
      </c>
    </row>
    <row r="26" spans="1:10" hidden="1" x14ac:dyDescent="0.2">
      <c r="A26" s="126" t="s">
        <v>0</v>
      </c>
      <c r="B26" s="12" t="s">
        <v>1</v>
      </c>
      <c r="C26" s="154">
        <v>0</v>
      </c>
      <c r="D26" s="157">
        <f>SUM(E25:E25)</f>
        <v>1869.5</v>
      </c>
      <c r="E26" s="158">
        <f>C26*D26/100</f>
        <v>0</v>
      </c>
      <c r="H26" s="127" t="s">
        <v>91</v>
      </c>
    </row>
    <row r="27" spans="1:10" x14ac:dyDescent="0.2">
      <c r="A27" s="171" t="s">
        <v>2</v>
      </c>
      <c r="B27" s="46"/>
      <c r="C27" s="46"/>
      <c r="D27" s="159"/>
      <c r="E27" s="182">
        <f>SUM(E25:E26)</f>
        <v>1869.5</v>
      </c>
      <c r="H27" s="174" t="s">
        <v>2</v>
      </c>
    </row>
    <row r="28" spans="1:10" x14ac:dyDescent="0.2">
      <c r="A28" s="126" t="s">
        <v>3</v>
      </c>
      <c r="B28" s="12" t="s">
        <v>1</v>
      </c>
      <c r="C28" s="231">
        <f>'9. Encargos Sociais'!$C$33*100</f>
        <v>69.789999999999992</v>
      </c>
      <c r="D28" s="158">
        <f>E25+E26</f>
        <v>1869.5</v>
      </c>
      <c r="E28" s="170">
        <f>D28*C28/100</f>
        <v>1304.7240499999998</v>
      </c>
      <c r="H28" s="126" t="s">
        <v>3</v>
      </c>
      <c r="I28" s="183"/>
    </row>
    <row r="29" spans="1:10" x14ac:dyDescent="0.2">
      <c r="A29" s="171" t="s">
        <v>133</v>
      </c>
      <c r="B29" s="46"/>
      <c r="C29" s="46"/>
      <c r="D29" s="159"/>
      <c r="E29" s="169">
        <f>E25+E26+E28</f>
        <v>3174.2240499999998</v>
      </c>
      <c r="H29" s="174" t="s">
        <v>111</v>
      </c>
    </row>
    <row r="30" spans="1:10" ht="13.5" thickBot="1" x14ac:dyDescent="0.25">
      <c r="A30" s="11" t="s">
        <v>4</v>
      </c>
      <c r="B30" s="12" t="s">
        <v>5</v>
      </c>
      <c r="C30" s="154">
        <v>4</v>
      </c>
      <c r="D30" s="158">
        <f>E29</f>
        <v>3174.2240499999998</v>
      </c>
      <c r="E30" s="158">
        <f>C30*D30</f>
        <v>12696.896199999999</v>
      </c>
      <c r="G30" s="3"/>
      <c r="H30" s="126" t="s">
        <v>4</v>
      </c>
    </row>
    <row r="31" spans="1:10" ht="13.9" customHeight="1" thickBot="1" x14ac:dyDescent="0.25">
      <c r="A31" s="9"/>
      <c r="D31" s="49" t="s">
        <v>99</v>
      </c>
      <c r="E31" s="140">
        <v>0.90910000000000002</v>
      </c>
      <c r="F31" s="160">
        <f>(((E25+E28)*E31)+E26)*C30</f>
        <v>11542.748335419999</v>
      </c>
      <c r="G31" s="3"/>
      <c r="J31" s="4"/>
    </row>
    <row r="32" spans="1:10" ht="13.9" customHeight="1" x14ac:dyDescent="0.2">
      <c r="A32" s="587"/>
      <c r="B32" s="588"/>
      <c r="C32" s="588"/>
      <c r="D32" s="588"/>
      <c r="E32" s="141"/>
      <c r="F32" s="144"/>
      <c r="G32" s="3"/>
      <c r="I32" s="183"/>
      <c r="J32" s="4"/>
    </row>
    <row r="33" spans="1:9" ht="13.5" thickBot="1" x14ac:dyDescent="0.25">
      <c r="A33" s="4" t="s">
        <v>205</v>
      </c>
      <c r="G33" s="3"/>
    </row>
    <row r="34" spans="1:9" ht="13.5" thickBot="1" x14ac:dyDescent="0.25">
      <c r="A34" s="34" t="s">
        <v>18</v>
      </c>
      <c r="B34" s="35" t="s">
        <v>19</v>
      </c>
      <c r="C34" s="35" t="s">
        <v>11</v>
      </c>
      <c r="D34" s="36" t="s">
        <v>94</v>
      </c>
      <c r="E34" s="36" t="s">
        <v>20</v>
      </c>
      <c r="F34" s="37" t="s">
        <v>21</v>
      </c>
      <c r="G34" s="3"/>
    </row>
    <row r="35" spans="1:9" x14ac:dyDescent="0.2">
      <c r="A35" s="127" t="s">
        <v>91</v>
      </c>
      <c r="B35" s="10" t="s">
        <v>6</v>
      </c>
      <c r="C35" s="10">
        <v>1</v>
      </c>
      <c r="D35" s="210">
        <v>2700</v>
      </c>
      <c r="E35" s="161">
        <f>C35*D35</f>
        <v>2700</v>
      </c>
      <c r="G35" s="3"/>
    </row>
    <row r="36" spans="1:9" hidden="1" x14ac:dyDescent="0.2">
      <c r="A36" s="126" t="s">
        <v>143</v>
      </c>
      <c r="B36" s="205" t="s">
        <v>6</v>
      </c>
      <c r="C36" s="12">
        <v>1</v>
      </c>
      <c r="D36" s="212">
        <v>0</v>
      </c>
      <c r="E36" s="162">
        <f>C36*D36</f>
        <v>0</v>
      </c>
      <c r="G36" s="3"/>
    </row>
    <row r="37" spans="1:9" x14ac:dyDescent="0.2">
      <c r="A37" s="127" t="s">
        <v>2</v>
      </c>
      <c r="B37" s="46"/>
      <c r="C37" s="46"/>
      <c r="D37" s="164"/>
      <c r="E37" s="227">
        <f>E35+E36</f>
        <v>2700</v>
      </c>
      <c r="F37" s="26"/>
      <c r="G37" s="3"/>
    </row>
    <row r="38" spans="1:9" x14ac:dyDescent="0.2">
      <c r="A38" s="126" t="s">
        <v>3</v>
      </c>
      <c r="B38" s="12" t="s">
        <v>1</v>
      </c>
      <c r="C38" s="231">
        <f>'9. Encargos Sociais'!$C$33*100</f>
        <v>69.789999999999992</v>
      </c>
      <c r="D38" s="162">
        <f>E37</f>
        <v>2700</v>
      </c>
      <c r="E38" s="168">
        <f>D38*C38/100</f>
        <v>1884.3299999999997</v>
      </c>
      <c r="G38" s="3"/>
    </row>
    <row r="39" spans="1:9" x14ac:dyDescent="0.2">
      <c r="A39" s="126" t="s">
        <v>147</v>
      </c>
      <c r="B39" s="123"/>
      <c r="C39" s="123"/>
      <c r="D39" s="165"/>
      <c r="E39" s="168">
        <f>E37+E38</f>
        <v>4584.33</v>
      </c>
      <c r="F39" s="26"/>
      <c r="G39" s="3"/>
    </row>
    <row r="40" spans="1:9" ht="13.5" thickBot="1" x14ac:dyDescent="0.25">
      <c r="A40" s="11" t="s">
        <v>4</v>
      </c>
      <c r="B40" s="12" t="s">
        <v>5</v>
      </c>
      <c r="C40" s="154">
        <v>1</v>
      </c>
      <c r="D40" s="162">
        <f>E39</f>
        <v>4584.33</v>
      </c>
      <c r="E40" s="162">
        <f>C40*D40</f>
        <v>4584.33</v>
      </c>
      <c r="G40" s="3"/>
    </row>
    <row r="41" spans="1:9" ht="13.5" thickBot="1" x14ac:dyDescent="0.25">
      <c r="A41" s="591" t="s">
        <v>230</v>
      </c>
      <c r="B41" s="591"/>
      <c r="C41" s="591"/>
      <c r="D41" s="49" t="s">
        <v>99</v>
      </c>
      <c r="E41" s="140">
        <f>4/44</f>
        <v>9.0909090909090912E-2</v>
      </c>
      <c r="F41" s="160">
        <f>E40*E41</f>
        <v>416.75727272727272</v>
      </c>
      <c r="G41" s="3"/>
    </row>
    <row r="42" spans="1:9" x14ac:dyDescent="0.2">
      <c r="A42" s="4"/>
      <c r="B42" s="4"/>
      <c r="C42" s="4"/>
      <c r="D42" s="4"/>
      <c r="E42" s="141"/>
      <c r="F42" s="144"/>
      <c r="G42" s="3"/>
    </row>
    <row r="43" spans="1:9" ht="11.25" customHeight="1" thickBot="1" x14ac:dyDescent="0.25">
      <c r="A43" s="4" t="s">
        <v>206</v>
      </c>
      <c r="B43" s="215"/>
      <c r="C43" s="4"/>
      <c r="D43" s="4"/>
      <c r="E43" s="216"/>
      <c r="F43" s="128"/>
      <c r="G43" s="128"/>
      <c r="I43" s="179"/>
    </row>
    <row r="44" spans="1:9" ht="14.45" customHeight="1" thickBot="1" x14ac:dyDescent="0.25">
      <c r="A44" s="34" t="s">
        <v>18</v>
      </c>
      <c r="B44" s="35" t="s">
        <v>19</v>
      </c>
      <c r="C44" s="35" t="s">
        <v>11</v>
      </c>
      <c r="D44" s="36" t="s">
        <v>94</v>
      </c>
      <c r="E44" s="36" t="s">
        <v>20</v>
      </c>
      <c r="F44" s="37" t="s">
        <v>21</v>
      </c>
      <c r="G44" s="128"/>
      <c r="I44" s="179"/>
    </row>
    <row r="45" spans="1:9" ht="15" customHeight="1" x14ac:dyDescent="0.2">
      <c r="A45" s="126" t="s">
        <v>138</v>
      </c>
      <c r="B45" s="205" t="s">
        <v>139</v>
      </c>
      <c r="C45" s="217">
        <v>1</v>
      </c>
      <c r="D45" s="218">
        <v>4.95</v>
      </c>
      <c r="E45" s="211"/>
      <c r="F45" s="128"/>
      <c r="G45" s="128"/>
      <c r="I45" s="179"/>
    </row>
    <row r="46" spans="1:9" ht="13.9" customHeight="1" x14ac:dyDescent="0.2">
      <c r="A46" s="126" t="s">
        <v>140</v>
      </c>
      <c r="B46" s="205" t="s">
        <v>141</v>
      </c>
      <c r="C46" s="219">
        <v>21</v>
      </c>
      <c r="D46" s="211"/>
      <c r="E46" s="211"/>
      <c r="F46" s="128"/>
      <c r="G46" s="128"/>
      <c r="I46" s="179"/>
    </row>
    <row r="47" spans="1:9" ht="14.45" customHeight="1" thickBot="1" x14ac:dyDescent="0.25">
      <c r="A47" s="126" t="s">
        <v>166</v>
      </c>
      <c r="B47" s="205" t="s">
        <v>142</v>
      </c>
      <c r="C47" s="220">
        <f>$C$46*2*(C30)</f>
        <v>168</v>
      </c>
      <c r="D47" s="221">
        <f>IFERROR((($C$46*2*$D$45)-(E25*0.06*C46/C46))/($C$46*2),"-")</f>
        <v>2.2792857142857144</v>
      </c>
      <c r="E47" s="211">
        <f>IFERROR(C47*D47,"-")</f>
        <v>382.92</v>
      </c>
      <c r="F47" s="128"/>
      <c r="G47" s="128"/>
      <c r="I47" s="179"/>
    </row>
    <row r="48" spans="1:9" ht="14.45" customHeight="1" thickBot="1" x14ac:dyDescent="0.25">
      <c r="A48" s="4"/>
      <c r="B48" s="4"/>
      <c r="C48" s="4"/>
      <c r="D48" s="128"/>
      <c r="E48" s="128"/>
      <c r="F48" s="214">
        <f>SUM(E47:E47)</f>
        <v>382.92</v>
      </c>
      <c r="G48" s="128"/>
      <c r="I48" s="179"/>
    </row>
    <row r="49" spans="1:11" ht="11.25" customHeight="1" x14ac:dyDescent="0.2">
      <c r="G49" s="128"/>
      <c r="I49" s="179"/>
    </row>
    <row r="50" spans="1:11" ht="13.5" thickBot="1" x14ac:dyDescent="0.25">
      <c r="A50" s="4" t="s">
        <v>220</v>
      </c>
      <c r="F50" s="13"/>
      <c r="I50" s="181"/>
    </row>
    <row r="51" spans="1:11" ht="13.5" thickBot="1" x14ac:dyDescent="0.25">
      <c r="A51" s="34" t="s">
        <v>18</v>
      </c>
      <c r="B51" s="35" t="s">
        <v>19</v>
      </c>
      <c r="C51" s="35" t="s">
        <v>11</v>
      </c>
      <c r="D51" s="36" t="s">
        <v>94</v>
      </c>
      <c r="E51" s="36" t="s">
        <v>20</v>
      </c>
      <c r="F51" s="37" t="s">
        <v>21</v>
      </c>
      <c r="G51" s="128"/>
      <c r="K51" s="180"/>
    </row>
    <row r="52" spans="1:11" x14ac:dyDescent="0.2">
      <c r="A52" s="126" t="str">
        <f>A47</f>
        <v>Recepcionista</v>
      </c>
      <c r="B52" s="12" t="s">
        <v>7</v>
      </c>
      <c r="C52" s="251">
        <f>C46*C30</f>
        <v>84</v>
      </c>
      <c r="D52" s="166">
        <f>25.42*0.81</f>
        <v>20.590200000000003</v>
      </c>
      <c r="E52" s="250">
        <f>(D52*C52)</f>
        <v>1729.5768000000003</v>
      </c>
      <c r="F52" s="13"/>
      <c r="I52" s="181"/>
    </row>
    <row r="53" spans="1:11" ht="13.5" thickBot="1" x14ac:dyDescent="0.25">
      <c r="A53" s="126" t="s">
        <v>209</v>
      </c>
      <c r="B53" s="12" t="s">
        <v>7</v>
      </c>
      <c r="C53" s="251">
        <v>4</v>
      </c>
      <c r="D53" s="166">
        <f>25.42*0.81</f>
        <v>20.590200000000003</v>
      </c>
      <c r="E53" s="250">
        <f>(D53*C53)</f>
        <v>82.360800000000012</v>
      </c>
      <c r="F53" s="13"/>
      <c r="I53" s="181"/>
    </row>
    <row r="54" spans="1:11" ht="13.5" thickBot="1" x14ac:dyDescent="0.25">
      <c r="A54" s="186"/>
      <c r="B54" s="186"/>
      <c r="D54" s="49" t="s">
        <v>99</v>
      </c>
      <c r="E54" s="30">
        <v>1</v>
      </c>
      <c r="F54" s="138">
        <f>SUM(E52:E53)*E54</f>
        <v>1811.9376000000002</v>
      </c>
      <c r="G54" s="180"/>
    </row>
    <row r="55" spans="1:11" x14ac:dyDescent="0.2">
      <c r="A55" s="184"/>
      <c r="B55" s="184"/>
      <c r="D55" s="49"/>
      <c r="E55" s="33"/>
      <c r="F55" s="185"/>
      <c r="G55" s="180"/>
    </row>
    <row r="56" spans="1:11" ht="13.5" thickBot="1" x14ac:dyDescent="0.25">
      <c r="A56" s="4" t="s">
        <v>159</v>
      </c>
      <c r="F56" s="13"/>
      <c r="G56" s="6"/>
    </row>
    <row r="57" spans="1:11" ht="13.5" thickBot="1" x14ac:dyDescent="0.25">
      <c r="A57" s="34" t="s">
        <v>18</v>
      </c>
      <c r="B57" s="35" t="s">
        <v>19</v>
      </c>
      <c r="C57" s="35" t="s">
        <v>11</v>
      </c>
      <c r="D57" s="36" t="s">
        <v>94</v>
      </c>
      <c r="E57" s="36" t="s">
        <v>20</v>
      </c>
      <c r="F57" s="37" t="s">
        <v>21</v>
      </c>
      <c r="G57" s="6"/>
    </row>
    <row r="58" spans="1:11" ht="13.5" thickBot="1" x14ac:dyDescent="0.25">
      <c r="A58" s="126" t="s">
        <v>151</v>
      </c>
      <c r="B58" s="12" t="s">
        <v>7</v>
      </c>
      <c r="C58" s="155">
        <f>C30</f>
        <v>4</v>
      </c>
      <c r="D58" s="166">
        <v>24.1</v>
      </c>
      <c r="E58" s="250">
        <f>C58*D58</f>
        <v>96.4</v>
      </c>
      <c r="F58" s="13"/>
      <c r="G58" s="6"/>
    </row>
    <row r="59" spans="1:11" ht="13.5" thickBot="1" x14ac:dyDescent="0.25">
      <c r="A59" s="186"/>
      <c r="B59" s="186"/>
      <c r="D59" s="49" t="s">
        <v>99</v>
      </c>
      <c r="E59" s="30">
        <v>1</v>
      </c>
      <c r="F59" s="138">
        <f>SUM(E58:E58)*E59</f>
        <v>96.4</v>
      </c>
      <c r="G59" s="6"/>
    </row>
    <row r="60" spans="1:11" ht="13.5" thickBot="1" x14ac:dyDescent="0.25">
      <c r="A60" s="184"/>
      <c r="B60" s="184"/>
      <c r="D60" s="49"/>
      <c r="E60" s="33"/>
      <c r="F60" s="185"/>
      <c r="G60" s="6"/>
    </row>
    <row r="61" spans="1:11" ht="13.5" thickBot="1" x14ac:dyDescent="0.25">
      <c r="A61" s="129" t="s">
        <v>100</v>
      </c>
      <c r="B61" s="130"/>
      <c r="C61" s="130"/>
      <c r="D61" s="131"/>
      <c r="E61" s="132"/>
      <c r="F61" s="137">
        <f>F31+F48+F54+F59+F41</f>
        <v>14250.763208147273</v>
      </c>
      <c r="G61" s="6"/>
      <c r="H61" s="139"/>
    </row>
    <row r="62" spans="1:11" ht="15" customHeight="1" x14ac:dyDescent="0.2"/>
    <row r="63" spans="1:11" x14ac:dyDescent="0.2">
      <c r="A63" s="8" t="s">
        <v>15</v>
      </c>
      <c r="G63" s="6"/>
    </row>
    <row r="64" spans="1:11" ht="13.9" customHeight="1" thickBot="1" x14ac:dyDescent="0.25">
      <c r="A64" s="4" t="s">
        <v>112</v>
      </c>
      <c r="G64" s="6"/>
    </row>
    <row r="65" spans="1:7" ht="27.75" customHeight="1" thickBot="1" x14ac:dyDescent="0.25">
      <c r="A65" s="34" t="s">
        <v>18</v>
      </c>
      <c r="B65" s="35" t="s">
        <v>19</v>
      </c>
      <c r="C65" s="124" t="s">
        <v>97</v>
      </c>
      <c r="D65" s="36" t="s">
        <v>94</v>
      </c>
      <c r="E65" s="36" t="s">
        <v>20</v>
      </c>
      <c r="F65" s="37" t="s">
        <v>21</v>
      </c>
      <c r="G65" s="6"/>
    </row>
    <row r="66" spans="1:7" ht="13.15" customHeight="1" x14ac:dyDescent="0.2">
      <c r="A66" s="311" t="s">
        <v>181</v>
      </c>
      <c r="B66" s="312" t="s">
        <v>7</v>
      </c>
      <c r="C66" s="393">
        <v>12</v>
      </c>
      <c r="D66" s="394">
        <v>170</v>
      </c>
      <c r="E66" s="161">
        <f t="shared" ref="E66:E69" si="1">IFERROR(D66/C66,0)</f>
        <v>14.166666666666666</v>
      </c>
      <c r="G66" s="6"/>
    </row>
    <row r="67" spans="1:7" ht="13.15" customHeight="1" x14ac:dyDescent="0.2">
      <c r="A67" s="311" t="s">
        <v>180</v>
      </c>
      <c r="B67" s="312" t="s">
        <v>7</v>
      </c>
      <c r="C67" s="393">
        <v>6</v>
      </c>
      <c r="D67" s="394">
        <v>80</v>
      </c>
      <c r="E67" s="161">
        <f>IFERROR(D67/C67,0)</f>
        <v>13.333333333333334</v>
      </c>
      <c r="G67" s="6"/>
    </row>
    <row r="68" spans="1:7" x14ac:dyDescent="0.2">
      <c r="A68" s="311" t="s">
        <v>182</v>
      </c>
      <c r="B68" s="312" t="s">
        <v>7</v>
      </c>
      <c r="C68" s="393">
        <v>6</v>
      </c>
      <c r="D68" s="394">
        <v>43</v>
      </c>
      <c r="E68" s="241">
        <f t="shared" si="1"/>
        <v>7.166666666666667</v>
      </c>
      <c r="G68" s="6"/>
    </row>
    <row r="69" spans="1:7" x14ac:dyDescent="0.2">
      <c r="A69" s="311" t="s">
        <v>183</v>
      </c>
      <c r="B69" s="312" t="s">
        <v>17</v>
      </c>
      <c r="C69" s="393">
        <v>8</v>
      </c>
      <c r="D69" s="394">
        <v>75</v>
      </c>
      <c r="E69" s="241">
        <f t="shared" si="1"/>
        <v>9.375</v>
      </c>
      <c r="G69" s="6"/>
    </row>
    <row r="70" spans="1:7" ht="13.5" thickBot="1" x14ac:dyDescent="0.25">
      <c r="A70" s="589" t="s">
        <v>136</v>
      </c>
      <c r="B70" s="590"/>
      <c r="C70" s="47">
        <f>C30</f>
        <v>4</v>
      </c>
      <c r="D70" s="163">
        <f>+SUM(E66:E69)</f>
        <v>44.041666666666664</v>
      </c>
      <c r="E70" s="162">
        <f t="shared" ref="E70" si="2">C70*D70</f>
        <v>176.16666666666666</v>
      </c>
    </row>
    <row r="71" spans="1:7" ht="13.5" thickBot="1" x14ac:dyDescent="0.25">
      <c r="D71" s="49" t="s">
        <v>99</v>
      </c>
      <c r="E71" s="140">
        <v>0.90910000000000002</v>
      </c>
      <c r="F71" s="160">
        <f>E70*E71</f>
        <v>160.15311666666665</v>
      </c>
    </row>
    <row r="72" spans="1:7" ht="11.25" customHeight="1" thickBot="1" x14ac:dyDescent="0.25">
      <c r="G72" s="6"/>
    </row>
    <row r="73" spans="1:7" ht="13.5" thickBot="1" x14ac:dyDescent="0.25">
      <c r="A73" s="129" t="s">
        <v>101</v>
      </c>
      <c r="B73" s="133"/>
      <c r="C73" s="133"/>
      <c r="D73" s="134"/>
      <c r="E73" s="135"/>
      <c r="F73" s="136">
        <f>+F71</f>
        <v>160.15311666666665</v>
      </c>
      <c r="G73" s="6"/>
    </row>
    <row r="74" spans="1:7" ht="11.25" customHeight="1" x14ac:dyDescent="0.2">
      <c r="G74" s="6"/>
    </row>
    <row r="75" spans="1:7" ht="11.25" customHeight="1" thickBot="1" x14ac:dyDescent="0.25">
      <c r="A75" s="8" t="s">
        <v>161</v>
      </c>
      <c r="B75" s="4"/>
      <c r="C75" s="4"/>
      <c r="D75" s="128"/>
      <c r="E75" s="128"/>
      <c r="F75" s="128"/>
      <c r="G75" s="6"/>
    </row>
    <row r="76" spans="1:7" ht="11.25" customHeight="1" thickBot="1" x14ac:dyDescent="0.25">
      <c r="A76" s="34" t="s">
        <v>18</v>
      </c>
      <c r="B76" s="35" t="s">
        <v>19</v>
      </c>
      <c r="C76" s="35" t="s">
        <v>11</v>
      </c>
      <c r="D76" s="36" t="s">
        <v>94</v>
      </c>
      <c r="E76" s="36" t="s">
        <v>20</v>
      </c>
      <c r="F76" s="37" t="s">
        <v>21</v>
      </c>
      <c r="G76" s="6"/>
    </row>
    <row r="77" spans="1:7" ht="25.5" x14ac:dyDescent="0.2">
      <c r="A77" s="252" t="s">
        <v>198</v>
      </c>
      <c r="B77" s="242" t="s">
        <v>162</v>
      </c>
      <c r="C77" s="243">
        <f>21*2</f>
        <v>42</v>
      </c>
      <c r="D77" s="244">
        <v>2.2000000000000002</v>
      </c>
      <c r="E77" s="245">
        <f>C77*D77</f>
        <v>92.4</v>
      </c>
      <c r="F77" s="128"/>
      <c r="G77" s="6"/>
    </row>
    <row r="78" spans="1:7" ht="26.25" thickBot="1" x14ac:dyDescent="0.25">
      <c r="A78" s="252" t="s">
        <v>163</v>
      </c>
      <c r="B78" s="242" t="s">
        <v>155</v>
      </c>
      <c r="C78" s="243">
        <v>1</v>
      </c>
      <c r="D78" s="244">
        <v>200</v>
      </c>
      <c r="E78" s="245">
        <f>C78*D78</f>
        <v>200</v>
      </c>
      <c r="F78" s="128"/>
      <c r="G78" s="6"/>
    </row>
    <row r="79" spans="1:7" ht="11.25" customHeight="1" thickBot="1" x14ac:dyDescent="0.25">
      <c r="A79" s="9"/>
      <c r="B79" s="9"/>
      <c r="C79" s="9"/>
      <c r="D79" s="228" t="s">
        <v>144</v>
      </c>
      <c r="E79" s="229">
        <v>1</v>
      </c>
      <c r="F79" s="213">
        <f>SUM(E77:E78)</f>
        <v>292.39999999999998</v>
      </c>
      <c r="G79" s="6"/>
    </row>
    <row r="80" spans="1:7" ht="11.25" customHeight="1" x14ac:dyDescent="0.2">
      <c r="G80" s="6"/>
    </row>
    <row r="81" spans="1:7" ht="11.25" customHeight="1" thickBot="1" x14ac:dyDescent="0.25">
      <c r="G81" s="6"/>
    </row>
    <row r="82" spans="1:7" ht="11.25" customHeight="1" thickBot="1" x14ac:dyDescent="0.25">
      <c r="A82" s="14" t="s">
        <v>137</v>
      </c>
      <c r="B82" s="187"/>
      <c r="C82" s="187"/>
      <c r="D82" s="188"/>
      <c r="E82" s="189"/>
      <c r="F82" s="214">
        <f>F61+F73+F79</f>
        <v>14703.316324813939</v>
      </c>
      <c r="G82" s="6"/>
    </row>
    <row r="83" spans="1:7" ht="11.25" customHeight="1" x14ac:dyDescent="0.2">
      <c r="G83" s="6"/>
    </row>
    <row r="84" spans="1:7" ht="13.5" thickBot="1" x14ac:dyDescent="0.25">
      <c r="A84" s="8" t="s">
        <v>148</v>
      </c>
      <c r="B84" s="8"/>
      <c r="C84" s="8"/>
      <c r="D84" s="20"/>
      <c r="E84" s="20"/>
      <c r="F84" s="19"/>
    </row>
    <row r="85" spans="1:7" x14ac:dyDescent="0.2">
      <c r="A85" s="41" t="s">
        <v>18</v>
      </c>
      <c r="B85" s="42" t="s">
        <v>19</v>
      </c>
      <c r="C85" s="42" t="s">
        <v>11</v>
      </c>
      <c r="D85" s="43" t="s">
        <v>94</v>
      </c>
      <c r="E85" s="43" t="s">
        <v>20</v>
      </c>
      <c r="F85" s="150" t="s">
        <v>21</v>
      </c>
    </row>
    <row r="86" spans="1:7" x14ac:dyDescent="0.2">
      <c r="A86" s="147" t="s">
        <v>9</v>
      </c>
      <c r="B86" s="172" t="s">
        <v>1</v>
      </c>
      <c r="C86" s="236">
        <f>'10. BDI'!C17</f>
        <v>0.23649999999999999</v>
      </c>
      <c r="D86" s="148">
        <f>F82</f>
        <v>14703.316324813939</v>
      </c>
      <c r="E86" s="148">
        <f>D86*C86</f>
        <v>3477.3343108184963</v>
      </c>
      <c r="F86" s="149"/>
    </row>
    <row r="87" spans="1:7" ht="13.5" thickBot="1" x14ac:dyDescent="0.25">
      <c r="A87" s="145"/>
      <c r="B87" s="145"/>
      <c r="C87" s="145"/>
      <c r="D87" s="145"/>
      <c r="E87" s="145"/>
      <c r="F87" s="146"/>
    </row>
    <row r="88" spans="1:7" ht="13.5" thickBot="1" x14ac:dyDescent="0.25">
      <c r="A88" s="568" t="s">
        <v>150</v>
      </c>
      <c r="B88" s="569"/>
      <c r="C88" s="569"/>
      <c r="D88" s="569"/>
      <c r="E88" s="570"/>
      <c r="F88" s="136">
        <f>E86</f>
        <v>3477.3343108184963</v>
      </c>
    </row>
    <row r="89" spans="1:7" ht="11.25" customHeight="1" thickBot="1" x14ac:dyDescent="0.25"/>
    <row r="90" spans="1:7" ht="24.75" customHeight="1" thickBot="1" x14ac:dyDescent="0.25">
      <c r="A90" s="14" t="s">
        <v>102</v>
      </c>
      <c r="B90" s="16"/>
      <c r="C90" s="16"/>
      <c r="D90" s="17"/>
      <c r="E90" s="18"/>
      <c r="F90" s="138">
        <f>F61+F73+F88+F79</f>
        <v>18180.650635632439</v>
      </c>
    </row>
    <row r="91" spans="1:7" ht="13.5" customHeight="1" thickBot="1" x14ac:dyDescent="0.25">
      <c r="A91" s="8"/>
      <c r="D91" s="33"/>
      <c r="E91" s="33"/>
      <c r="F91" s="190"/>
    </row>
    <row r="92" spans="1:7" ht="13.5" customHeight="1" thickBot="1" x14ac:dyDescent="0.25">
      <c r="A92" s="14" t="s">
        <v>116</v>
      </c>
      <c r="B92" s="187"/>
      <c r="C92" s="187"/>
      <c r="D92" s="188"/>
      <c r="E92" s="189"/>
      <c r="F92" s="138">
        <f>F90/C70</f>
        <v>4545.1626589081097</v>
      </c>
    </row>
    <row r="93" spans="1:7" ht="12.6" customHeight="1" thickBot="1" x14ac:dyDescent="0.25">
      <c r="A93" s="31"/>
      <c r="B93" s="31"/>
      <c r="C93" s="31"/>
      <c r="D93" s="32"/>
      <c r="E93" s="32"/>
      <c r="F93" s="32"/>
      <c r="G93" s="179"/>
    </row>
    <row r="94" spans="1:7" ht="12.6" customHeight="1" thickBot="1" x14ac:dyDescent="0.25">
      <c r="A94" s="382" t="s">
        <v>187</v>
      </c>
      <c r="B94" s="287">
        <v>167.14</v>
      </c>
      <c r="C94" s="388" t="s">
        <v>197</v>
      </c>
      <c r="D94" s="384"/>
      <c r="E94" s="385"/>
      <c r="F94" s="338">
        <f>F92/B94</f>
        <v>27.193745715616309</v>
      </c>
      <c r="G94" s="179"/>
    </row>
    <row r="95" spans="1:7" ht="12.6" customHeight="1" x14ac:dyDescent="0.2">
      <c r="A95" s="31"/>
      <c r="B95" s="31"/>
      <c r="C95" s="31"/>
      <c r="D95" s="32"/>
      <c r="E95" s="32"/>
      <c r="F95" s="32"/>
      <c r="G95" s="179"/>
    </row>
    <row r="96" spans="1:7" x14ac:dyDescent="0.2">
      <c r="A96" s="8" t="s">
        <v>149</v>
      </c>
      <c r="B96" s="4"/>
      <c r="C96" s="4"/>
      <c r="D96" s="128"/>
      <c r="E96" s="128"/>
      <c r="F96" s="232"/>
    </row>
    <row r="97" spans="6:6" x14ac:dyDescent="0.2">
      <c r="F97" s="233"/>
    </row>
    <row r="98" spans="6:6" x14ac:dyDescent="0.2">
      <c r="F98" s="234"/>
    </row>
    <row r="99" spans="6:6" x14ac:dyDescent="0.2">
      <c r="F99" s="143"/>
    </row>
    <row r="123" s="6" customFormat="1" ht="9" customHeight="1" x14ac:dyDescent="0.2"/>
  </sheetData>
  <mergeCells count="10">
    <mergeCell ref="A32:D32"/>
    <mergeCell ref="A41:C41"/>
    <mergeCell ref="A70:B70"/>
    <mergeCell ref="A88:E88"/>
    <mergeCell ref="A23:F23"/>
    <mergeCell ref="A1:F1"/>
    <mergeCell ref="A2:F3"/>
    <mergeCell ref="A4:F4"/>
    <mergeCell ref="A6:F6"/>
    <mergeCell ref="A14:C14"/>
  </mergeCells>
  <printOptions horizontalCentered="1"/>
  <pageMargins left="0.9055118110236221" right="0.70866141732283472" top="0.74803149606299213" bottom="0.55118110236220474" header="0.31496062992125984" footer="0.31496062992125984"/>
  <pageSetup paperSize="9" scale="68" fitToHeight="2" orientation="portrait" r:id="rId1"/>
  <headerFooter alignWithMargins="0">
    <oddFooter>&amp;R&amp;P de &amp;N</oddFooter>
  </headerFooter>
  <rowBreaks count="1" manualBreakCount="1">
    <brk id="20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MK125"/>
  <sheetViews>
    <sheetView workbookViewId="0">
      <pane ySplit="1" topLeftCell="A91" activePane="bottomLeft" state="frozen"/>
      <selection activeCell="C7" sqref="C7"/>
      <selection pane="bottomLeft" activeCell="C7" sqref="C7"/>
    </sheetView>
  </sheetViews>
  <sheetFormatPr defaultColWidth="8.85546875" defaultRowHeight="12.75" x14ac:dyDescent="0.2"/>
  <cols>
    <col min="1" max="1" width="44.42578125" style="294" customWidth="1"/>
    <col min="2" max="2" width="16.140625" style="294" customWidth="1"/>
    <col min="3" max="3" width="14.5703125" style="294" customWidth="1"/>
    <col min="4" max="4" width="14.7109375" style="295" customWidth="1"/>
    <col min="5" max="5" width="15.28515625" style="295" customWidth="1"/>
    <col min="6" max="6" width="15" style="295" customWidth="1"/>
    <col min="7" max="7" width="28" style="295" customWidth="1"/>
    <col min="8" max="8" width="23.85546875" style="294" hidden="1" customWidth="1"/>
    <col min="9" max="9" width="14.5703125" style="294" customWidth="1"/>
    <col min="10" max="10" width="13.42578125" style="294" customWidth="1"/>
    <col min="11" max="1025" width="9.28515625" style="294" customWidth="1"/>
    <col min="1026" max="16384" width="8.85546875" style="301"/>
  </cols>
  <sheetData>
    <row r="1" spans="1:7" s="254" customFormat="1" ht="21.75" customHeight="1" thickBot="1" x14ac:dyDescent="0.25">
      <c r="A1" s="593" t="s">
        <v>217</v>
      </c>
      <c r="B1" s="593"/>
      <c r="C1" s="593"/>
      <c r="D1" s="593"/>
      <c r="E1" s="593"/>
      <c r="F1" s="593"/>
      <c r="G1" s="253"/>
    </row>
    <row r="2" spans="1:7" s="256" customFormat="1" ht="12.6" customHeight="1" thickBot="1" x14ac:dyDescent="0.25">
      <c r="A2" s="594" t="s">
        <v>229</v>
      </c>
      <c r="B2" s="594"/>
      <c r="C2" s="594"/>
      <c r="D2" s="594"/>
      <c r="E2" s="594"/>
      <c r="F2" s="594"/>
      <c r="G2" s="255"/>
    </row>
    <row r="3" spans="1:7" s="256" customFormat="1" ht="10.9" customHeight="1" x14ac:dyDescent="0.2">
      <c r="A3" s="594"/>
      <c r="B3" s="594"/>
      <c r="C3" s="594"/>
      <c r="D3" s="594"/>
      <c r="E3" s="594"/>
      <c r="F3" s="594"/>
      <c r="G3" s="255"/>
    </row>
    <row r="4" spans="1:7" s="256" customFormat="1" ht="21.75" customHeight="1" x14ac:dyDescent="0.2">
      <c r="A4" s="595" t="s">
        <v>14</v>
      </c>
      <c r="B4" s="595"/>
      <c r="C4" s="595"/>
      <c r="D4" s="595"/>
      <c r="E4" s="595"/>
      <c r="F4" s="595"/>
      <c r="G4" s="255"/>
    </row>
    <row r="5" spans="1:7" s="254" customFormat="1" ht="10.9" customHeight="1" thickBot="1" x14ac:dyDescent="0.25">
      <c r="A5" s="257"/>
      <c r="B5" s="258"/>
      <c r="C5" s="258"/>
      <c r="D5" s="253"/>
      <c r="E5" s="253"/>
      <c r="F5" s="259"/>
      <c r="G5" s="253"/>
    </row>
    <row r="6" spans="1:7" s="254" customFormat="1" ht="15.75" customHeight="1" thickBot="1" x14ac:dyDescent="0.25">
      <c r="A6" s="596" t="s">
        <v>88</v>
      </c>
      <c r="B6" s="596"/>
      <c r="C6" s="596"/>
      <c r="D6" s="596"/>
      <c r="E6" s="596"/>
      <c r="F6" s="596"/>
      <c r="G6" s="253"/>
    </row>
    <row r="7" spans="1:7" s="254" customFormat="1" ht="15.75" customHeight="1" x14ac:dyDescent="0.2">
      <c r="A7" s="260" t="s">
        <v>87</v>
      </c>
      <c r="B7" s="261"/>
      <c r="C7" s="261"/>
      <c r="D7" s="262"/>
      <c r="E7" s="263" t="s">
        <v>10</v>
      </c>
      <c r="F7" s="264" t="s">
        <v>1</v>
      </c>
      <c r="G7" s="253"/>
    </row>
    <row r="8" spans="1:7" s="271" customFormat="1" ht="15.75" customHeight="1" x14ac:dyDescent="0.2">
      <c r="A8" s="265" t="str">
        <f>A20</f>
        <v>1. Mão de obra</v>
      </c>
      <c r="B8" s="266"/>
      <c r="C8" s="267"/>
      <c r="D8" s="267"/>
      <c r="E8" s="268">
        <f>+F63</f>
        <v>23572.084455272725</v>
      </c>
      <c r="F8" s="269">
        <f t="shared" ref="F8:F17" si="0">IFERROR(E8/$E$18,0)</f>
        <v>0.78577442448996782</v>
      </c>
      <c r="G8" s="270"/>
    </row>
    <row r="9" spans="1:7" s="254" customFormat="1" ht="15.75" customHeight="1" x14ac:dyDescent="0.2">
      <c r="A9" s="272" t="str">
        <f>A21</f>
        <v xml:space="preserve">1.1. Categoria Profissional Cozinheiro CBO 5132 </v>
      </c>
      <c r="B9" s="273"/>
      <c r="C9" s="274"/>
      <c r="D9" s="274"/>
      <c r="E9" s="275">
        <f>F29</f>
        <v>19294.86150981818</v>
      </c>
      <c r="F9" s="276">
        <f t="shared" si="0"/>
        <v>0.64319338102064327</v>
      </c>
      <c r="G9" s="253"/>
    </row>
    <row r="10" spans="1:7" s="254" customFormat="1" ht="15.6" customHeight="1" x14ac:dyDescent="0.2">
      <c r="A10" s="272" t="str">
        <f>A31</f>
        <v>1.2. Encarregado/Supervisor</v>
      </c>
      <c r="B10" s="273"/>
      <c r="C10" s="274"/>
      <c r="D10" s="274"/>
      <c r="E10" s="275">
        <f>F38</f>
        <v>833.51454545454544</v>
      </c>
      <c r="F10" s="276">
        <f t="shared" si="0"/>
        <v>2.7785171629658698E-2</v>
      </c>
      <c r="G10" s="253"/>
    </row>
    <row r="11" spans="1:7" s="254" customFormat="1" ht="15.6" customHeight="1" x14ac:dyDescent="0.2">
      <c r="A11" s="272" t="str">
        <f>A40</f>
        <v>1.3. Vale Transporte</v>
      </c>
      <c r="B11" s="273"/>
      <c r="C11" s="274"/>
      <c r="D11" s="274"/>
      <c r="E11" s="275">
        <f>F45</f>
        <v>622.38240000000008</v>
      </c>
      <c r="F11" s="276">
        <f t="shared" si="0"/>
        <v>2.0747090614775532E-2</v>
      </c>
      <c r="G11" s="253"/>
    </row>
    <row r="12" spans="1:7" s="254" customFormat="1" ht="15.75" customHeight="1" x14ac:dyDescent="0.2">
      <c r="A12" s="272" t="str">
        <f>A47</f>
        <v>1.4. Auxílio Alimentação</v>
      </c>
      <c r="B12" s="273"/>
      <c r="C12" s="274"/>
      <c r="D12" s="274"/>
      <c r="E12" s="275">
        <f>F51</f>
        <v>2676.7260000000001</v>
      </c>
      <c r="F12" s="276">
        <f t="shared" si="0"/>
        <v>8.9228546425679206E-2</v>
      </c>
      <c r="G12" s="253"/>
    </row>
    <row r="13" spans="1:7" s="254" customFormat="1" ht="15.75" customHeight="1" x14ac:dyDescent="0.2">
      <c r="A13" s="272" t="str">
        <f>A53</f>
        <v xml:space="preserve">1.5. Plano de Benefício Social  </v>
      </c>
      <c r="B13" s="273"/>
      <c r="C13" s="274"/>
      <c r="D13" s="274"/>
      <c r="E13" s="275">
        <f>F56</f>
        <v>144.60000000000002</v>
      </c>
      <c r="F13" s="276">
        <f t="shared" si="0"/>
        <v>4.8202347992111318E-3</v>
      </c>
      <c r="G13" s="253"/>
    </row>
    <row r="14" spans="1:7" s="271" customFormat="1" ht="15.75" customHeight="1" x14ac:dyDescent="0.2">
      <c r="A14" s="597" t="str">
        <f>A65</f>
        <v>2. Uniformes e Equipamentos de Proteção Individual</v>
      </c>
      <c r="B14" s="597"/>
      <c r="C14" s="597"/>
      <c r="D14" s="267"/>
      <c r="E14" s="268">
        <f>+F78</f>
        <v>396.36363636363632</v>
      </c>
      <c r="F14" s="269">
        <f t="shared" si="0"/>
        <v>1.3212764821174732E-2</v>
      </c>
      <c r="G14" s="270"/>
    </row>
    <row r="15" spans="1:7" s="271" customFormat="1" ht="15.75" customHeight="1" x14ac:dyDescent="0.2">
      <c r="A15" s="277" t="str">
        <f>A66</f>
        <v>2.1. Uniformes e EPIs</v>
      </c>
      <c r="B15" s="278"/>
      <c r="C15" s="278"/>
      <c r="D15" s="267"/>
      <c r="E15" s="279">
        <f>F76</f>
        <v>396.36363636363632</v>
      </c>
      <c r="F15" s="269">
        <f t="shared" si="0"/>
        <v>1.3212764821174732E-2</v>
      </c>
      <c r="G15" s="270"/>
    </row>
    <row r="16" spans="1:7" s="271" customFormat="1" ht="15.75" customHeight="1" x14ac:dyDescent="0.2">
      <c r="A16" s="280" t="str">
        <f>A80</f>
        <v xml:space="preserve">3. Administração Local/Veículo de apoio </v>
      </c>
      <c r="B16" s="278"/>
      <c r="C16" s="278"/>
      <c r="D16" s="267"/>
      <c r="E16" s="281">
        <f>F84</f>
        <v>292.39999999999998</v>
      </c>
      <c r="F16" s="269">
        <f t="shared" si="0"/>
        <v>9.7471414611987172E-3</v>
      </c>
      <c r="G16" s="270"/>
    </row>
    <row r="17" spans="1:9" s="271" customFormat="1" ht="15.75" customHeight="1" thickBot="1" x14ac:dyDescent="0.25">
      <c r="A17" s="282" t="str">
        <f>A86</f>
        <v>4. Benefícios e Despesas Indiretas (BDI)</v>
      </c>
      <c r="B17" s="283"/>
      <c r="C17" s="267"/>
      <c r="D17" s="267"/>
      <c r="E17" s="284">
        <f>F90</f>
        <v>5737.6905736719991</v>
      </c>
      <c r="F17" s="269">
        <f t="shared" si="0"/>
        <v>0.1912656692276587</v>
      </c>
      <c r="G17" s="270"/>
    </row>
    <row r="18" spans="1:9" s="254" customFormat="1" ht="15.75" customHeight="1" thickBot="1" x14ac:dyDescent="0.25">
      <c r="A18" s="285" t="s">
        <v>110</v>
      </c>
      <c r="B18" s="286"/>
      <c r="C18" s="287"/>
      <c r="D18" s="287"/>
      <c r="E18" s="288">
        <f>E8+E14+E17+E16</f>
        <v>29998.538665308362</v>
      </c>
      <c r="F18" s="289">
        <f>F8+F14+F17+F16</f>
        <v>1</v>
      </c>
      <c r="G18" s="253"/>
    </row>
    <row r="19" spans="1:9" s="254" customFormat="1" ht="15.75" customHeight="1" x14ac:dyDescent="0.2">
      <c r="A19" s="290"/>
      <c r="B19" s="291"/>
      <c r="C19" s="270"/>
      <c r="D19" s="270"/>
      <c r="E19" s="292"/>
      <c r="F19" s="293"/>
      <c r="G19" s="253"/>
    </row>
    <row r="20" spans="1:9" s="301" customFormat="1" ht="13.15" customHeight="1" x14ac:dyDescent="0.2">
      <c r="A20" s="271" t="s">
        <v>169</v>
      </c>
      <c r="B20" s="294"/>
      <c r="C20" s="294"/>
      <c r="D20" s="295"/>
      <c r="E20" s="295"/>
      <c r="F20" s="295"/>
      <c r="G20" s="295"/>
      <c r="H20" s="294"/>
      <c r="I20" s="294"/>
    </row>
    <row r="21" spans="1:9" s="301" customFormat="1" ht="13.9" customHeight="1" thickBot="1" x14ac:dyDescent="0.25">
      <c r="A21" s="592" t="s">
        <v>221</v>
      </c>
      <c r="B21" s="592"/>
      <c r="C21" s="592"/>
      <c r="D21" s="592"/>
      <c r="E21" s="592"/>
      <c r="F21" s="592"/>
      <c r="G21" s="253"/>
    </row>
    <row r="22" spans="1:9" s="301" customFormat="1" ht="13.9" customHeight="1" thickBot="1" x14ac:dyDescent="0.25">
      <c r="A22" s="302" t="s">
        <v>18</v>
      </c>
      <c r="B22" s="303" t="s">
        <v>19</v>
      </c>
      <c r="C22" s="303" t="s">
        <v>11</v>
      </c>
      <c r="D22" s="304" t="s">
        <v>94</v>
      </c>
      <c r="E22" s="304" t="s">
        <v>20</v>
      </c>
      <c r="F22" s="305" t="s">
        <v>170</v>
      </c>
      <c r="G22" s="253"/>
    </row>
    <row r="23" spans="1:9" s="301" customFormat="1" ht="13.9" customHeight="1" x14ac:dyDescent="0.2">
      <c r="A23" s="306" t="s">
        <v>91</v>
      </c>
      <c r="B23" s="307" t="s">
        <v>6</v>
      </c>
      <c r="C23" s="307">
        <v>1</v>
      </c>
      <c r="D23" s="308">
        <v>1736.16</v>
      </c>
      <c r="E23" s="309">
        <f>C23*D23</f>
        <v>1736.16</v>
      </c>
      <c r="F23" s="295"/>
      <c r="G23" s="253"/>
    </row>
    <row r="24" spans="1:9" s="301" customFormat="1" ht="13.9" customHeight="1" x14ac:dyDescent="0.2">
      <c r="A24" s="311" t="s">
        <v>189</v>
      </c>
      <c r="B24" s="312" t="s">
        <v>1</v>
      </c>
      <c r="C24" s="313">
        <v>20</v>
      </c>
      <c r="D24" s="314">
        <f>E23</f>
        <v>1736.16</v>
      </c>
      <c r="E24" s="314">
        <f>C24*D24/100</f>
        <v>347.23200000000003</v>
      </c>
      <c r="F24" s="295"/>
      <c r="G24" s="253"/>
    </row>
    <row r="25" spans="1:9" s="301" customFormat="1" ht="13.9" customHeight="1" x14ac:dyDescent="0.2">
      <c r="A25" s="315" t="s">
        <v>2</v>
      </c>
      <c r="B25" s="316"/>
      <c r="C25" s="316"/>
      <c r="D25" s="317"/>
      <c r="E25" s="398">
        <f>E23+E24</f>
        <v>2083.3920000000003</v>
      </c>
      <c r="F25" s="295"/>
      <c r="G25" s="253"/>
    </row>
    <row r="26" spans="1:9" s="301" customFormat="1" ht="13.9" customHeight="1" x14ac:dyDescent="0.2">
      <c r="A26" s="311" t="s">
        <v>3</v>
      </c>
      <c r="B26" s="312" t="s">
        <v>1</v>
      </c>
      <c r="C26" s="319">
        <f>'9. Encargos Sociais'!C33*100</f>
        <v>69.789999999999992</v>
      </c>
      <c r="D26" s="314">
        <f>E23+E24</f>
        <v>2083.3920000000003</v>
      </c>
      <c r="E26" s="314">
        <f>D26*C26/100</f>
        <v>1453.9992768</v>
      </c>
      <c r="F26" s="295"/>
      <c r="G26" s="253"/>
    </row>
    <row r="27" spans="1:9" s="301" customFormat="1" ht="13.9" customHeight="1" x14ac:dyDescent="0.2">
      <c r="A27" s="315" t="s">
        <v>175</v>
      </c>
      <c r="B27" s="316"/>
      <c r="C27" s="316"/>
      <c r="D27" s="317"/>
      <c r="E27" s="398">
        <f>E23+E24+E26</f>
        <v>3537.3912768</v>
      </c>
      <c r="F27" s="295"/>
      <c r="G27" s="253"/>
    </row>
    <row r="28" spans="1:9" s="301" customFormat="1" ht="13.9" customHeight="1" thickBot="1" x14ac:dyDescent="0.25">
      <c r="A28" s="311" t="s">
        <v>4</v>
      </c>
      <c r="B28" s="312" t="s">
        <v>5</v>
      </c>
      <c r="C28" s="320">
        <v>6</v>
      </c>
      <c r="D28" s="314">
        <f>E27</f>
        <v>3537.3912768</v>
      </c>
      <c r="E28" s="399">
        <f>C28*D28</f>
        <v>21224.347660799998</v>
      </c>
      <c r="F28" s="295"/>
      <c r="G28" s="253"/>
    </row>
    <row r="29" spans="1:9" s="301" customFormat="1" ht="13.9" customHeight="1" thickBot="1" x14ac:dyDescent="0.25">
      <c r="A29" s="321"/>
      <c r="B29" s="294"/>
      <c r="C29" s="294"/>
      <c r="D29" s="322" t="s">
        <v>99</v>
      </c>
      <c r="E29" s="334">
        <f>'11 Horários'!F17</f>
        <v>0.90909090909090906</v>
      </c>
      <c r="F29" s="324">
        <f>E28*E29</f>
        <v>19294.86150981818</v>
      </c>
      <c r="G29" s="253"/>
    </row>
    <row r="30" spans="1:9" s="301" customFormat="1" ht="13.9" customHeight="1" x14ac:dyDescent="0.2">
      <c r="A30" s="328"/>
      <c r="B30" s="328"/>
      <c r="C30" s="328"/>
      <c r="D30" s="328"/>
      <c r="E30" s="325"/>
      <c r="F30" s="326"/>
      <c r="G30" s="253"/>
    </row>
    <row r="31" spans="1:9" s="301" customFormat="1" ht="13.5" thickBot="1" x14ac:dyDescent="0.25">
      <c r="A31" s="294" t="s">
        <v>218</v>
      </c>
      <c r="B31" s="294"/>
      <c r="C31" s="294"/>
      <c r="D31" s="295"/>
      <c r="E31" s="295"/>
      <c r="F31" s="295"/>
      <c r="G31" s="295"/>
    </row>
    <row r="32" spans="1:9" s="321" customFormat="1" ht="13.15" customHeight="1" thickBot="1" x14ac:dyDescent="0.25">
      <c r="A32" s="302" t="s">
        <v>18</v>
      </c>
      <c r="B32" s="303" t="s">
        <v>19</v>
      </c>
      <c r="C32" s="303" t="s">
        <v>11</v>
      </c>
      <c r="D32" s="304" t="s">
        <v>94</v>
      </c>
      <c r="E32" s="304" t="s">
        <v>20</v>
      </c>
      <c r="F32" s="305" t="s">
        <v>170</v>
      </c>
      <c r="G32" s="295"/>
    </row>
    <row r="33" spans="1:7" s="301" customFormat="1" x14ac:dyDescent="0.2">
      <c r="A33" s="306" t="s">
        <v>91</v>
      </c>
      <c r="B33" s="307" t="s">
        <v>6</v>
      </c>
      <c r="C33" s="307">
        <v>1</v>
      </c>
      <c r="D33" s="210">
        <v>2700</v>
      </c>
      <c r="E33" s="329">
        <f>C33*D33</f>
        <v>2700</v>
      </c>
      <c r="F33" s="295"/>
      <c r="G33" s="295"/>
    </row>
    <row r="34" spans="1:7" s="271" customFormat="1" x14ac:dyDescent="0.2">
      <c r="A34" s="311" t="s">
        <v>2</v>
      </c>
      <c r="B34" s="316"/>
      <c r="C34" s="316"/>
      <c r="D34" s="330"/>
      <c r="E34" s="400">
        <f>SUM(E33:E33)</f>
        <v>2700</v>
      </c>
      <c r="F34" s="270"/>
      <c r="G34" s="270"/>
    </row>
    <row r="35" spans="1:7" s="301" customFormat="1" x14ac:dyDescent="0.2">
      <c r="A35" s="311" t="s">
        <v>3</v>
      </c>
      <c r="B35" s="312" t="s">
        <v>1</v>
      </c>
      <c r="C35" s="390">
        <f>'9. Encargos Sociais'!C33*100</f>
        <v>69.789999999999992</v>
      </c>
      <c r="D35" s="331">
        <f>E34</f>
        <v>2700</v>
      </c>
      <c r="E35" s="331">
        <f>D35*C35/100</f>
        <v>1884.3299999999997</v>
      </c>
      <c r="F35" s="295"/>
      <c r="G35" s="295"/>
    </row>
    <row r="36" spans="1:7" s="271" customFormat="1" x14ac:dyDescent="0.2">
      <c r="A36" s="311" t="s">
        <v>175</v>
      </c>
      <c r="B36" s="332"/>
      <c r="C36" s="332"/>
      <c r="D36" s="333"/>
      <c r="E36" s="400">
        <f>E34+E35</f>
        <v>4584.33</v>
      </c>
      <c r="F36" s="270"/>
      <c r="G36" s="270"/>
    </row>
    <row r="37" spans="1:7" s="301" customFormat="1" ht="13.5" thickBot="1" x14ac:dyDescent="0.25">
      <c r="A37" s="311" t="s">
        <v>4</v>
      </c>
      <c r="B37" s="312" t="s">
        <v>5</v>
      </c>
      <c r="C37" s="320">
        <v>1</v>
      </c>
      <c r="D37" s="331">
        <f>E36</f>
        <v>4584.33</v>
      </c>
      <c r="E37" s="331">
        <f>C37*D37</f>
        <v>4584.33</v>
      </c>
      <c r="F37" s="295"/>
      <c r="G37" s="295"/>
    </row>
    <row r="38" spans="1:7" s="301" customFormat="1" ht="13.5" thickBot="1" x14ac:dyDescent="0.25">
      <c r="A38" s="598" t="s">
        <v>231</v>
      </c>
      <c r="B38" s="598"/>
      <c r="C38" s="598"/>
      <c r="D38" s="322" t="s">
        <v>99</v>
      </c>
      <c r="E38" s="334">
        <f>8/44</f>
        <v>0.18181818181818182</v>
      </c>
      <c r="F38" s="324">
        <f>E37*E38</f>
        <v>833.51454545454544</v>
      </c>
      <c r="G38" s="253"/>
    </row>
    <row r="39" spans="1:7" s="301" customFormat="1" x14ac:dyDescent="0.2">
      <c r="A39" s="599"/>
      <c r="B39" s="599"/>
      <c r="C39" s="599"/>
      <c r="D39" s="599"/>
      <c r="E39" s="325"/>
      <c r="F39" s="326"/>
      <c r="G39" s="253"/>
    </row>
    <row r="40" spans="1:7" s="301" customFormat="1" ht="13.5" thickBot="1" x14ac:dyDescent="0.25">
      <c r="A40" s="294" t="s">
        <v>206</v>
      </c>
      <c r="B40" s="339"/>
      <c r="C40" s="294"/>
      <c r="D40" s="294"/>
      <c r="E40" s="340"/>
      <c r="F40" s="295"/>
      <c r="G40" s="253"/>
    </row>
    <row r="41" spans="1:7" s="301" customFormat="1" ht="13.5" thickBot="1" x14ac:dyDescent="0.25">
      <c r="A41" s="302" t="s">
        <v>18</v>
      </c>
      <c r="B41" s="303" t="s">
        <v>19</v>
      </c>
      <c r="C41" s="303" t="s">
        <v>11</v>
      </c>
      <c r="D41" s="304" t="s">
        <v>94</v>
      </c>
      <c r="E41" s="304" t="s">
        <v>20</v>
      </c>
      <c r="F41" s="305" t="s">
        <v>170</v>
      </c>
      <c r="G41" s="253"/>
    </row>
    <row r="42" spans="1:7" s="301" customFormat="1" x14ac:dyDescent="0.2">
      <c r="A42" s="311" t="s">
        <v>138</v>
      </c>
      <c r="B42" s="312" t="s">
        <v>139</v>
      </c>
      <c r="C42" s="341">
        <v>1</v>
      </c>
      <c r="D42" s="342">
        <v>4.95</v>
      </c>
      <c r="E42" s="343"/>
      <c r="F42" s="295"/>
      <c r="G42" s="253"/>
    </row>
    <row r="43" spans="1:7" s="301" customFormat="1" x14ac:dyDescent="0.2">
      <c r="A43" s="311" t="s">
        <v>190</v>
      </c>
      <c r="B43" s="312" t="s">
        <v>141</v>
      </c>
      <c r="C43" s="294">
        <v>21</v>
      </c>
      <c r="D43" s="343"/>
      <c r="E43" s="343"/>
      <c r="F43" s="295"/>
      <c r="G43" s="253"/>
    </row>
    <row r="44" spans="1:7" s="301" customFormat="1" ht="13.5" thickBot="1" x14ac:dyDescent="0.25">
      <c r="A44" s="311" t="s">
        <v>191</v>
      </c>
      <c r="B44" s="312" t="s">
        <v>142</v>
      </c>
      <c r="C44" s="344">
        <f>C43*(C28)*2</f>
        <v>252</v>
      </c>
      <c r="D44" s="221">
        <f>IFERROR((($C$43*2*$D$42)-(E23*0.06*C43/C43))/($C$43*2),"-")</f>
        <v>2.4697714285714287</v>
      </c>
      <c r="E44" s="343">
        <f>IFERROR(C44*D44,"-")</f>
        <v>622.38240000000008</v>
      </c>
      <c r="F44" s="295"/>
      <c r="G44" s="253"/>
    </row>
    <row r="45" spans="1:7" s="301" customFormat="1" ht="13.5" thickBot="1" x14ac:dyDescent="0.25">
      <c r="A45" s="294"/>
      <c r="B45" s="294"/>
      <c r="C45" s="294"/>
      <c r="D45" s="295"/>
      <c r="E45" s="295"/>
      <c r="F45" s="345">
        <f>SUM(E44:E44)</f>
        <v>622.38240000000008</v>
      </c>
      <c r="G45" s="253"/>
    </row>
    <row r="46" spans="1:7" s="301" customFormat="1" x14ac:dyDescent="0.2">
      <c r="A46" s="328"/>
      <c r="B46" s="328"/>
      <c r="C46" s="328"/>
      <c r="D46" s="328"/>
      <c r="E46" s="325"/>
      <c r="F46" s="326"/>
      <c r="G46" s="253"/>
    </row>
    <row r="47" spans="1:7" s="301" customFormat="1" ht="13.5" thickBot="1" x14ac:dyDescent="0.25">
      <c r="A47" s="294" t="s">
        <v>220</v>
      </c>
      <c r="B47" s="294"/>
      <c r="C47" s="294"/>
      <c r="D47" s="295"/>
      <c r="E47" s="295"/>
      <c r="F47" s="270"/>
      <c r="G47" s="295"/>
    </row>
    <row r="48" spans="1:7" s="301" customFormat="1" ht="13.5" thickBot="1" x14ac:dyDescent="0.25">
      <c r="A48" s="302" t="s">
        <v>18</v>
      </c>
      <c r="B48" s="303" t="s">
        <v>19</v>
      </c>
      <c r="C48" s="303" t="s">
        <v>11</v>
      </c>
      <c r="D48" s="304" t="s">
        <v>94</v>
      </c>
      <c r="E48" s="304" t="s">
        <v>20</v>
      </c>
      <c r="F48" s="305" t="s">
        <v>170</v>
      </c>
      <c r="G48" s="295"/>
    </row>
    <row r="49" spans="1:8" s="301" customFormat="1" x14ac:dyDescent="0.2">
      <c r="A49" s="311" t="s">
        <v>176</v>
      </c>
      <c r="B49" s="312" t="s">
        <v>7</v>
      </c>
      <c r="C49" s="335">
        <f>C28*C43</f>
        <v>126</v>
      </c>
      <c r="D49" s="395">
        <f>25.42*0.81</f>
        <v>20.590200000000003</v>
      </c>
      <c r="E49" s="336">
        <f>((D49*C49))</f>
        <v>2594.3652000000002</v>
      </c>
      <c r="F49" s="270"/>
      <c r="G49" s="295"/>
    </row>
    <row r="50" spans="1:8" s="294" customFormat="1" ht="13.5" thickBot="1" x14ac:dyDescent="0.25">
      <c r="A50" s="126" t="s">
        <v>209</v>
      </c>
      <c r="B50" s="12" t="s">
        <v>7</v>
      </c>
      <c r="C50" s="251">
        <v>4</v>
      </c>
      <c r="D50" s="166">
        <f>25.42*0.81</f>
        <v>20.590200000000003</v>
      </c>
      <c r="E50" s="250">
        <f>(D50*C50)</f>
        <v>82.360800000000012</v>
      </c>
      <c r="F50" s="270"/>
    </row>
    <row r="51" spans="1:8" s="294" customFormat="1" ht="13.5" thickBot="1" x14ac:dyDescent="0.25">
      <c r="A51" s="337"/>
      <c r="B51" s="337"/>
      <c r="D51" s="322" t="s">
        <v>99</v>
      </c>
      <c r="E51" s="323">
        <v>1</v>
      </c>
      <c r="F51" s="338">
        <f>SUM(E49:E50)*E51</f>
        <v>2676.7260000000001</v>
      </c>
    </row>
    <row r="52" spans="1:8" s="301" customFormat="1" x14ac:dyDescent="0.2">
      <c r="A52" s="321"/>
      <c r="B52" s="321"/>
      <c r="C52" s="294"/>
      <c r="D52" s="322"/>
      <c r="E52" s="295"/>
      <c r="F52" s="326"/>
      <c r="G52" s="294"/>
    </row>
    <row r="53" spans="1:8" s="301" customFormat="1" ht="13.5" thickBot="1" x14ac:dyDescent="0.25">
      <c r="A53" s="294" t="s">
        <v>208</v>
      </c>
      <c r="B53" s="294"/>
      <c r="C53" s="294"/>
      <c r="D53" s="295"/>
      <c r="E53" s="295"/>
      <c r="F53" s="270"/>
      <c r="G53" s="294"/>
      <c r="H53" s="294"/>
    </row>
    <row r="54" spans="1:8" s="294" customFormat="1" ht="13.5" thickBot="1" x14ac:dyDescent="0.25">
      <c r="A54" s="302" t="s">
        <v>18</v>
      </c>
      <c r="B54" s="303" t="s">
        <v>19</v>
      </c>
      <c r="C54" s="303" t="s">
        <v>11</v>
      </c>
      <c r="D54" s="304" t="s">
        <v>94</v>
      </c>
      <c r="E54" s="304" t="s">
        <v>20</v>
      </c>
      <c r="F54" s="305" t="s">
        <v>170</v>
      </c>
    </row>
    <row r="55" spans="1:8" s="294" customFormat="1" ht="13.5" thickBot="1" x14ac:dyDescent="0.25">
      <c r="A55" s="311" t="s">
        <v>151</v>
      </c>
      <c r="B55" s="312" t="s">
        <v>7</v>
      </c>
      <c r="C55" s="335">
        <f>C28</f>
        <v>6</v>
      </c>
      <c r="D55" s="392">
        <v>24.1</v>
      </c>
      <c r="E55" s="346">
        <f>C55*D55</f>
        <v>144.60000000000002</v>
      </c>
      <c r="F55" s="270"/>
    </row>
    <row r="56" spans="1:8" s="294" customFormat="1" ht="13.5" thickBot="1" x14ac:dyDescent="0.25">
      <c r="A56" s="337"/>
      <c r="B56" s="337"/>
      <c r="D56" s="322" t="s">
        <v>99</v>
      </c>
      <c r="E56" s="334">
        <v>1</v>
      </c>
      <c r="F56" s="349">
        <f>SUM(E55:E55)*E56</f>
        <v>144.60000000000002</v>
      </c>
    </row>
    <row r="57" spans="1:8" s="301" customFormat="1" ht="13.5" thickBot="1" x14ac:dyDescent="0.25">
      <c r="A57" s="321"/>
      <c r="B57" s="321"/>
      <c r="C57" s="294"/>
      <c r="D57" s="322"/>
      <c r="E57" s="295"/>
      <c r="F57" s="326"/>
      <c r="G57" s="294"/>
      <c r="H57" s="294"/>
    </row>
    <row r="58" spans="1:8" s="301" customFormat="1" ht="13.5" hidden="1" thickBot="1" x14ac:dyDescent="0.25">
      <c r="A58" s="321"/>
      <c r="B58" s="321"/>
      <c r="C58" s="294"/>
      <c r="D58" s="322"/>
      <c r="E58" s="295"/>
      <c r="F58" s="326"/>
      <c r="G58" s="294"/>
      <c r="H58" s="294"/>
    </row>
    <row r="59" spans="1:8" s="301" customFormat="1" ht="13.5" hidden="1" thickBot="1" x14ac:dyDescent="0.25">
      <c r="A59" s="321"/>
      <c r="B59" s="321"/>
      <c r="C59" s="294"/>
      <c r="D59" s="322"/>
      <c r="E59" s="295"/>
      <c r="F59" s="326"/>
      <c r="G59" s="294"/>
      <c r="H59" s="294"/>
    </row>
    <row r="60" spans="1:8" s="301" customFormat="1" ht="13.5" hidden="1" thickBot="1" x14ac:dyDescent="0.25">
      <c r="A60" s="321"/>
      <c r="B60" s="321"/>
      <c r="C60" s="294"/>
      <c r="D60" s="322"/>
      <c r="E60" s="295"/>
      <c r="F60" s="326"/>
      <c r="G60" s="294"/>
      <c r="H60" s="294"/>
    </row>
    <row r="61" spans="1:8" s="301" customFormat="1" ht="13.5" hidden="1" thickBot="1" x14ac:dyDescent="0.25">
      <c r="A61" s="321"/>
      <c r="B61" s="321"/>
      <c r="C61" s="294"/>
      <c r="D61" s="322"/>
      <c r="E61" s="295"/>
      <c r="F61" s="326"/>
      <c r="G61" s="294"/>
      <c r="H61" s="294"/>
    </row>
    <row r="62" spans="1:8" s="301" customFormat="1" ht="9" hidden="1" customHeight="1" x14ac:dyDescent="0.2">
      <c r="A62" s="294"/>
      <c r="B62" s="294"/>
      <c r="C62" s="294"/>
      <c r="D62" s="295"/>
      <c r="E62" s="295"/>
      <c r="F62" s="295"/>
      <c r="G62" s="294"/>
      <c r="H62" s="294"/>
    </row>
    <row r="63" spans="1:8" s="294" customFormat="1" ht="13.5" thickBot="1" x14ac:dyDescent="0.25">
      <c r="A63" s="350" t="s">
        <v>179</v>
      </c>
      <c r="B63" s="351"/>
      <c r="C63" s="351"/>
      <c r="D63" s="352"/>
      <c r="E63" s="353"/>
      <c r="F63" s="354">
        <f>F51+F38+F45+F56+F29</f>
        <v>23572.084455272725</v>
      </c>
      <c r="H63" s="355"/>
    </row>
    <row r="64" spans="1:8" s="301" customFormat="1" ht="15" customHeight="1" x14ac:dyDescent="0.2">
      <c r="A64" s="294"/>
      <c r="B64" s="294"/>
      <c r="C64" s="294"/>
      <c r="D64" s="295"/>
      <c r="E64" s="295"/>
      <c r="F64" s="295"/>
      <c r="G64" s="295"/>
      <c r="H64" s="294"/>
    </row>
    <row r="65" spans="1:8" s="301" customFormat="1" x14ac:dyDescent="0.2">
      <c r="A65" s="271" t="s">
        <v>15</v>
      </c>
      <c r="B65" s="294"/>
      <c r="C65" s="294"/>
      <c r="D65" s="295"/>
      <c r="E65" s="295"/>
      <c r="F65" s="295"/>
      <c r="G65" s="294"/>
      <c r="H65" s="294"/>
    </row>
    <row r="66" spans="1:8" s="301" customFormat="1" ht="13.9" customHeight="1" thickBot="1" x14ac:dyDescent="0.25">
      <c r="A66" s="294" t="s">
        <v>112</v>
      </c>
      <c r="B66" s="294"/>
      <c r="C66" s="294"/>
      <c r="D66" s="295"/>
      <c r="E66" s="295"/>
      <c r="F66" s="295"/>
      <c r="G66" s="294"/>
    </row>
    <row r="67" spans="1:8" s="294" customFormat="1" ht="27.75" customHeight="1" thickBot="1" x14ac:dyDescent="0.25">
      <c r="A67" s="302" t="s">
        <v>18</v>
      </c>
      <c r="B67" s="303" t="s">
        <v>19</v>
      </c>
      <c r="C67" s="356" t="s">
        <v>97</v>
      </c>
      <c r="D67" s="304" t="s">
        <v>94</v>
      </c>
      <c r="E67" s="304" t="s">
        <v>20</v>
      </c>
      <c r="F67" s="305" t="s">
        <v>170</v>
      </c>
    </row>
    <row r="68" spans="1:8" s="301" customFormat="1" ht="13.15" customHeight="1" x14ac:dyDescent="0.2">
      <c r="A68" s="127" t="s">
        <v>135</v>
      </c>
      <c r="B68" s="207" t="s">
        <v>7</v>
      </c>
      <c r="C68" s="206">
        <v>12</v>
      </c>
      <c r="D68" s="167">
        <v>170</v>
      </c>
      <c r="E68" s="329">
        <f>IFERROR(D68/C68,0)</f>
        <v>14.166666666666666</v>
      </c>
      <c r="F68" s="295"/>
      <c r="G68" s="294"/>
    </row>
    <row r="69" spans="1:8" s="301" customFormat="1" ht="13.15" customHeight="1" x14ac:dyDescent="0.2">
      <c r="A69" s="11" t="s">
        <v>8</v>
      </c>
      <c r="B69" s="12" t="s">
        <v>7</v>
      </c>
      <c r="C69" s="206">
        <v>6</v>
      </c>
      <c r="D69" s="167">
        <v>75</v>
      </c>
      <c r="E69" s="329">
        <f>IFERROR(D69/C69,0)</f>
        <v>12.5</v>
      </c>
      <c r="F69" s="295"/>
      <c r="G69" s="294"/>
    </row>
    <row r="70" spans="1:8" s="301" customFormat="1" x14ac:dyDescent="0.2">
      <c r="A70" s="238" t="s">
        <v>152</v>
      </c>
      <c r="B70" s="239" t="s">
        <v>7</v>
      </c>
      <c r="C70" s="206">
        <v>6</v>
      </c>
      <c r="D70" s="240">
        <v>40</v>
      </c>
      <c r="E70" s="329">
        <f>IFERROR(D70/C70,0)</f>
        <v>6.666666666666667</v>
      </c>
      <c r="F70" s="295"/>
      <c r="G70" s="294"/>
    </row>
    <row r="71" spans="1:8" s="301" customFormat="1" x14ac:dyDescent="0.2">
      <c r="A71" s="238" t="s">
        <v>153</v>
      </c>
      <c r="B71" s="239" t="s">
        <v>7</v>
      </c>
      <c r="C71" s="206">
        <v>6</v>
      </c>
      <c r="D71" s="240">
        <v>43</v>
      </c>
      <c r="E71" s="329">
        <f t="shared" ref="E71:E73" si="1">IFERROR(D71/C71,0)</f>
        <v>7.166666666666667</v>
      </c>
      <c r="F71" s="295"/>
      <c r="G71" s="294"/>
    </row>
    <row r="72" spans="1:8" s="301" customFormat="1" x14ac:dyDescent="0.2">
      <c r="A72" s="126" t="s">
        <v>154</v>
      </c>
      <c r="B72" s="12" t="s">
        <v>17</v>
      </c>
      <c r="C72" s="206">
        <v>6</v>
      </c>
      <c r="D72" s="167">
        <v>75</v>
      </c>
      <c r="E72" s="329">
        <f t="shared" si="1"/>
        <v>12.5</v>
      </c>
      <c r="F72" s="295"/>
      <c r="G72" s="294"/>
    </row>
    <row r="73" spans="1:8" s="301" customFormat="1" x14ac:dyDescent="0.2">
      <c r="A73" s="208" t="s">
        <v>164</v>
      </c>
      <c r="B73" s="209" t="s">
        <v>7</v>
      </c>
      <c r="C73" s="206">
        <v>6</v>
      </c>
      <c r="D73" s="167">
        <v>55</v>
      </c>
      <c r="E73" s="329">
        <f t="shared" si="1"/>
        <v>9.1666666666666661</v>
      </c>
      <c r="F73" s="295"/>
      <c r="G73" s="294"/>
    </row>
    <row r="74" spans="1:8" s="301" customFormat="1" ht="13.9" customHeight="1" x14ac:dyDescent="0.2">
      <c r="A74" s="126" t="s">
        <v>160</v>
      </c>
      <c r="B74" s="205" t="s">
        <v>17</v>
      </c>
      <c r="C74" s="206">
        <f>0.5/21</f>
        <v>2.3809523809523808E-2</v>
      </c>
      <c r="D74" s="167">
        <v>0.25</v>
      </c>
      <c r="E74" s="329">
        <f>IFERROR(D74/C74,0)</f>
        <v>10.5</v>
      </c>
      <c r="F74" s="295"/>
      <c r="G74" s="294"/>
    </row>
    <row r="75" spans="1:8" s="301" customFormat="1" ht="13.5" thickBot="1" x14ac:dyDescent="0.25">
      <c r="A75" s="600" t="s">
        <v>184</v>
      </c>
      <c r="B75" s="600"/>
      <c r="C75" s="341">
        <f>C28</f>
        <v>6</v>
      </c>
      <c r="D75" s="331">
        <f>+SUM(E68:E74)</f>
        <v>72.666666666666657</v>
      </c>
      <c r="E75" s="331">
        <f>C75*D75</f>
        <v>435.99999999999994</v>
      </c>
      <c r="F75" s="295"/>
      <c r="G75" s="295"/>
    </row>
    <row r="76" spans="1:8" s="301" customFormat="1" ht="13.5" thickBot="1" x14ac:dyDescent="0.25">
      <c r="A76" s="294"/>
      <c r="B76" s="294"/>
      <c r="C76" s="294"/>
      <c r="D76" s="322" t="s">
        <v>99</v>
      </c>
      <c r="E76" s="334">
        <f>E29</f>
        <v>0.90909090909090906</v>
      </c>
      <c r="F76" s="324">
        <f>E75*E76</f>
        <v>396.36363636363632</v>
      </c>
      <c r="G76" s="295"/>
    </row>
    <row r="77" spans="1:8" s="301" customFormat="1" ht="11.25" customHeight="1" thickBot="1" x14ac:dyDescent="0.25">
      <c r="A77" s="294"/>
      <c r="B77" s="294"/>
      <c r="C77" s="294"/>
      <c r="D77" s="295"/>
      <c r="E77" s="295"/>
      <c r="F77" s="295"/>
      <c r="G77" s="294"/>
    </row>
    <row r="78" spans="1:8" s="294" customFormat="1" ht="13.5" thickBot="1" x14ac:dyDescent="0.25">
      <c r="A78" s="350" t="s">
        <v>101</v>
      </c>
      <c r="B78" s="357"/>
      <c r="C78" s="357"/>
      <c r="D78" s="358"/>
      <c r="E78" s="359"/>
      <c r="F78" s="360">
        <f>+F76</f>
        <v>396.36363636363632</v>
      </c>
    </row>
    <row r="79" spans="1:8" s="301" customFormat="1" ht="11.25" customHeight="1" x14ac:dyDescent="0.2">
      <c r="A79" s="294"/>
      <c r="B79" s="294"/>
      <c r="C79" s="294"/>
      <c r="D79" s="295"/>
      <c r="E79" s="295"/>
      <c r="F79" s="295"/>
      <c r="G79" s="294"/>
    </row>
    <row r="80" spans="1:8" s="301" customFormat="1" ht="18" customHeight="1" thickBot="1" x14ac:dyDescent="0.25">
      <c r="A80" s="361" t="s">
        <v>193</v>
      </c>
      <c r="B80" s="362"/>
      <c r="C80" s="362"/>
      <c r="D80" s="363"/>
      <c r="E80" s="363"/>
      <c r="F80" s="364"/>
      <c r="G80" s="294"/>
    </row>
    <row r="81" spans="1:1025" ht="18" customHeight="1" thickBot="1" x14ac:dyDescent="0.25">
      <c r="A81" s="302" t="s">
        <v>18</v>
      </c>
      <c r="B81" s="303" t="s">
        <v>19</v>
      </c>
      <c r="C81" s="356" t="s">
        <v>11</v>
      </c>
      <c r="D81" s="304" t="s">
        <v>94</v>
      </c>
      <c r="E81" s="304" t="s">
        <v>20</v>
      </c>
      <c r="F81" s="305" t="s">
        <v>21</v>
      </c>
      <c r="G81" s="294"/>
      <c r="H81" s="301"/>
      <c r="I81" s="301"/>
      <c r="J81" s="301"/>
      <c r="K81" s="301"/>
      <c r="L81" s="301"/>
      <c r="M81" s="301"/>
      <c r="N81" s="301"/>
      <c r="O81" s="301"/>
      <c r="P81" s="301"/>
      <c r="Q81" s="301"/>
      <c r="R81" s="301"/>
      <c r="S81" s="301"/>
      <c r="T81" s="301"/>
      <c r="U81" s="301"/>
      <c r="V81" s="301"/>
      <c r="W81" s="301"/>
      <c r="X81" s="301"/>
      <c r="Y81" s="301"/>
      <c r="Z81" s="301"/>
      <c r="AA81" s="301"/>
      <c r="AB81" s="301"/>
      <c r="AC81" s="301"/>
      <c r="AD81" s="301"/>
      <c r="AE81" s="301"/>
      <c r="AF81" s="301"/>
      <c r="AG81" s="301"/>
      <c r="AH81" s="301"/>
      <c r="AI81" s="301"/>
      <c r="AJ81" s="301"/>
      <c r="AK81" s="301"/>
      <c r="AL81" s="301"/>
      <c r="AM81" s="301"/>
      <c r="AN81" s="301"/>
      <c r="AO81" s="301"/>
      <c r="AP81" s="301"/>
      <c r="AQ81" s="301"/>
      <c r="AR81" s="301"/>
      <c r="AS81" s="301"/>
      <c r="AT81" s="301"/>
      <c r="AU81" s="301"/>
      <c r="AV81" s="301"/>
      <c r="AW81" s="301"/>
      <c r="AX81" s="301"/>
      <c r="AY81" s="301"/>
      <c r="AZ81" s="301"/>
      <c r="BA81" s="301"/>
      <c r="BB81" s="301"/>
      <c r="BC81" s="301"/>
      <c r="BD81" s="301"/>
      <c r="BE81" s="301"/>
      <c r="BF81" s="301"/>
      <c r="BG81" s="301"/>
      <c r="BH81" s="301"/>
      <c r="BI81" s="301"/>
      <c r="BJ81" s="301"/>
      <c r="BK81" s="301"/>
      <c r="BL81" s="301"/>
      <c r="BM81" s="301"/>
      <c r="BN81" s="301"/>
      <c r="BO81" s="301"/>
      <c r="BP81" s="301"/>
      <c r="BQ81" s="301"/>
      <c r="BR81" s="301"/>
      <c r="BS81" s="301"/>
      <c r="BT81" s="301"/>
      <c r="BU81" s="301"/>
      <c r="BV81" s="301"/>
      <c r="BW81" s="301"/>
      <c r="BX81" s="301"/>
      <c r="BY81" s="301"/>
      <c r="BZ81" s="301"/>
      <c r="CA81" s="301"/>
      <c r="CB81" s="301"/>
      <c r="CC81" s="301"/>
      <c r="CD81" s="301"/>
      <c r="CE81" s="301"/>
      <c r="CF81" s="301"/>
      <c r="CG81" s="301"/>
      <c r="CH81" s="301"/>
      <c r="CI81" s="301"/>
      <c r="CJ81" s="301"/>
      <c r="CK81" s="301"/>
      <c r="CL81" s="301"/>
      <c r="CM81" s="301"/>
      <c r="CN81" s="301"/>
      <c r="CO81" s="301"/>
      <c r="CP81" s="301"/>
      <c r="CQ81" s="301"/>
      <c r="CR81" s="301"/>
      <c r="CS81" s="301"/>
      <c r="CT81" s="301"/>
      <c r="CU81" s="301"/>
      <c r="CV81" s="301"/>
      <c r="CW81" s="301"/>
      <c r="CX81" s="301"/>
      <c r="CY81" s="301"/>
      <c r="CZ81" s="301"/>
      <c r="DA81" s="301"/>
      <c r="DB81" s="301"/>
      <c r="DC81" s="301"/>
      <c r="DD81" s="301"/>
      <c r="DE81" s="301"/>
      <c r="DF81" s="301"/>
      <c r="DG81" s="301"/>
      <c r="DH81" s="301"/>
      <c r="DI81" s="301"/>
      <c r="DJ81" s="301"/>
      <c r="DK81" s="301"/>
      <c r="DL81" s="301"/>
      <c r="DM81" s="301"/>
      <c r="DN81" s="301"/>
      <c r="DO81" s="301"/>
      <c r="DP81" s="301"/>
      <c r="DQ81" s="301"/>
      <c r="DR81" s="301"/>
      <c r="DS81" s="301"/>
      <c r="DT81" s="301"/>
      <c r="DU81" s="301"/>
      <c r="DV81" s="301"/>
      <c r="DW81" s="301"/>
      <c r="DX81" s="301"/>
      <c r="DY81" s="301"/>
      <c r="DZ81" s="301"/>
      <c r="EA81" s="301"/>
      <c r="EB81" s="301"/>
      <c r="EC81" s="301"/>
      <c r="ED81" s="301"/>
      <c r="EE81" s="301"/>
      <c r="EF81" s="301"/>
      <c r="EG81" s="301"/>
      <c r="EH81" s="301"/>
      <c r="EI81" s="301"/>
      <c r="EJ81" s="301"/>
      <c r="EK81" s="301"/>
      <c r="EL81" s="301"/>
      <c r="EM81" s="301"/>
      <c r="EN81" s="301"/>
      <c r="EO81" s="301"/>
      <c r="EP81" s="301"/>
      <c r="EQ81" s="301"/>
      <c r="ER81" s="301"/>
      <c r="ES81" s="301"/>
      <c r="ET81" s="301"/>
      <c r="EU81" s="301"/>
      <c r="EV81" s="301"/>
      <c r="EW81" s="301"/>
      <c r="EX81" s="301"/>
      <c r="EY81" s="301"/>
      <c r="EZ81" s="301"/>
      <c r="FA81" s="301"/>
      <c r="FB81" s="301"/>
      <c r="FC81" s="301"/>
      <c r="FD81" s="301"/>
      <c r="FE81" s="301"/>
      <c r="FF81" s="301"/>
      <c r="FG81" s="301"/>
      <c r="FH81" s="301"/>
      <c r="FI81" s="301"/>
      <c r="FJ81" s="301"/>
      <c r="FK81" s="301"/>
      <c r="FL81" s="301"/>
      <c r="FM81" s="301"/>
      <c r="FN81" s="301"/>
      <c r="FO81" s="301"/>
      <c r="FP81" s="301"/>
      <c r="FQ81" s="301"/>
      <c r="FR81" s="301"/>
      <c r="FS81" s="301"/>
      <c r="FT81" s="301"/>
      <c r="FU81" s="301"/>
      <c r="FV81" s="301"/>
      <c r="FW81" s="301"/>
      <c r="FX81" s="301"/>
      <c r="FY81" s="301"/>
      <c r="FZ81" s="301"/>
      <c r="GA81" s="301"/>
      <c r="GB81" s="301"/>
      <c r="GC81" s="301"/>
      <c r="GD81" s="301"/>
      <c r="GE81" s="301"/>
      <c r="GF81" s="301"/>
      <c r="GG81" s="301"/>
      <c r="GH81" s="301"/>
      <c r="GI81" s="301"/>
      <c r="GJ81" s="301"/>
      <c r="GK81" s="301"/>
      <c r="GL81" s="301"/>
      <c r="GM81" s="301"/>
      <c r="GN81" s="301"/>
      <c r="GO81" s="301"/>
      <c r="GP81" s="301"/>
      <c r="GQ81" s="301"/>
      <c r="GR81" s="301"/>
      <c r="GS81" s="301"/>
      <c r="GT81" s="301"/>
      <c r="GU81" s="301"/>
      <c r="GV81" s="301"/>
      <c r="GW81" s="301"/>
      <c r="GX81" s="301"/>
      <c r="GY81" s="301"/>
      <c r="GZ81" s="301"/>
      <c r="HA81" s="301"/>
      <c r="HB81" s="301"/>
      <c r="HC81" s="301"/>
      <c r="HD81" s="301"/>
      <c r="HE81" s="301"/>
      <c r="HF81" s="301"/>
      <c r="HG81" s="301"/>
      <c r="HH81" s="301"/>
      <c r="HI81" s="301"/>
      <c r="HJ81" s="301"/>
      <c r="HK81" s="301"/>
      <c r="HL81" s="301"/>
      <c r="HM81" s="301"/>
      <c r="HN81" s="301"/>
      <c r="HO81" s="301"/>
      <c r="HP81" s="301"/>
      <c r="HQ81" s="301"/>
      <c r="HR81" s="301"/>
      <c r="HS81" s="301"/>
      <c r="HT81" s="301"/>
      <c r="HU81" s="301"/>
      <c r="HV81" s="301"/>
      <c r="HW81" s="301"/>
      <c r="HX81" s="301"/>
      <c r="HY81" s="301"/>
      <c r="HZ81" s="301"/>
      <c r="IA81" s="301"/>
      <c r="IB81" s="301"/>
      <c r="IC81" s="301"/>
      <c r="ID81" s="301"/>
      <c r="IE81" s="301"/>
      <c r="IF81" s="301"/>
      <c r="IG81" s="301"/>
      <c r="IH81" s="301"/>
      <c r="II81" s="301"/>
      <c r="IJ81" s="301"/>
      <c r="IK81" s="301"/>
      <c r="IL81" s="301"/>
      <c r="IM81" s="301"/>
      <c r="IN81" s="301"/>
      <c r="IO81" s="301"/>
      <c r="IP81" s="301"/>
      <c r="IQ81" s="301"/>
      <c r="IR81" s="301"/>
      <c r="IS81" s="301"/>
      <c r="IT81" s="301"/>
      <c r="IU81" s="301"/>
      <c r="IV81" s="301"/>
      <c r="IW81" s="301"/>
      <c r="IX81" s="301"/>
      <c r="IY81" s="301"/>
      <c r="IZ81" s="301"/>
      <c r="JA81" s="301"/>
      <c r="JB81" s="301"/>
      <c r="JC81" s="301"/>
      <c r="JD81" s="301"/>
      <c r="JE81" s="301"/>
      <c r="JF81" s="301"/>
      <c r="JG81" s="301"/>
      <c r="JH81" s="301"/>
      <c r="JI81" s="301"/>
      <c r="JJ81" s="301"/>
      <c r="JK81" s="301"/>
      <c r="JL81" s="301"/>
      <c r="JM81" s="301"/>
      <c r="JN81" s="301"/>
      <c r="JO81" s="301"/>
      <c r="JP81" s="301"/>
      <c r="JQ81" s="301"/>
      <c r="JR81" s="301"/>
      <c r="JS81" s="301"/>
      <c r="JT81" s="301"/>
      <c r="JU81" s="301"/>
      <c r="JV81" s="301"/>
      <c r="JW81" s="301"/>
      <c r="JX81" s="301"/>
      <c r="JY81" s="301"/>
      <c r="JZ81" s="301"/>
      <c r="KA81" s="301"/>
      <c r="KB81" s="301"/>
      <c r="KC81" s="301"/>
      <c r="KD81" s="301"/>
      <c r="KE81" s="301"/>
      <c r="KF81" s="301"/>
      <c r="KG81" s="301"/>
      <c r="KH81" s="301"/>
      <c r="KI81" s="301"/>
      <c r="KJ81" s="301"/>
      <c r="KK81" s="301"/>
      <c r="KL81" s="301"/>
      <c r="KM81" s="301"/>
      <c r="KN81" s="301"/>
      <c r="KO81" s="301"/>
      <c r="KP81" s="301"/>
      <c r="KQ81" s="301"/>
      <c r="KR81" s="301"/>
      <c r="KS81" s="301"/>
      <c r="KT81" s="301"/>
      <c r="KU81" s="301"/>
      <c r="KV81" s="301"/>
      <c r="KW81" s="301"/>
      <c r="KX81" s="301"/>
      <c r="KY81" s="301"/>
      <c r="KZ81" s="301"/>
      <c r="LA81" s="301"/>
      <c r="LB81" s="301"/>
      <c r="LC81" s="301"/>
      <c r="LD81" s="301"/>
      <c r="LE81" s="301"/>
      <c r="LF81" s="301"/>
      <c r="LG81" s="301"/>
      <c r="LH81" s="301"/>
      <c r="LI81" s="301"/>
      <c r="LJ81" s="301"/>
      <c r="LK81" s="301"/>
      <c r="LL81" s="301"/>
      <c r="LM81" s="301"/>
      <c r="LN81" s="301"/>
      <c r="LO81" s="301"/>
      <c r="LP81" s="301"/>
      <c r="LQ81" s="301"/>
      <c r="LR81" s="301"/>
      <c r="LS81" s="301"/>
      <c r="LT81" s="301"/>
      <c r="LU81" s="301"/>
      <c r="LV81" s="301"/>
      <c r="LW81" s="301"/>
      <c r="LX81" s="301"/>
      <c r="LY81" s="301"/>
      <c r="LZ81" s="301"/>
      <c r="MA81" s="301"/>
      <c r="MB81" s="301"/>
      <c r="MC81" s="301"/>
      <c r="MD81" s="301"/>
      <c r="ME81" s="301"/>
      <c r="MF81" s="301"/>
      <c r="MG81" s="301"/>
      <c r="MH81" s="301"/>
      <c r="MI81" s="301"/>
      <c r="MJ81" s="301"/>
      <c r="MK81" s="301"/>
      <c r="ML81" s="301"/>
      <c r="MM81" s="301"/>
      <c r="MN81" s="301"/>
      <c r="MO81" s="301"/>
      <c r="MP81" s="301"/>
      <c r="MQ81" s="301"/>
      <c r="MR81" s="301"/>
      <c r="MS81" s="301"/>
      <c r="MT81" s="301"/>
      <c r="MU81" s="301"/>
      <c r="MV81" s="301"/>
      <c r="MW81" s="301"/>
      <c r="MX81" s="301"/>
      <c r="MY81" s="301"/>
      <c r="MZ81" s="301"/>
      <c r="NA81" s="301"/>
      <c r="NB81" s="301"/>
      <c r="NC81" s="301"/>
      <c r="ND81" s="301"/>
      <c r="NE81" s="301"/>
      <c r="NF81" s="301"/>
      <c r="NG81" s="301"/>
      <c r="NH81" s="301"/>
      <c r="NI81" s="301"/>
      <c r="NJ81" s="301"/>
      <c r="NK81" s="301"/>
      <c r="NL81" s="301"/>
      <c r="NM81" s="301"/>
      <c r="NN81" s="301"/>
      <c r="NO81" s="301"/>
      <c r="NP81" s="301"/>
      <c r="NQ81" s="301"/>
      <c r="NR81" s="301"/>
      <c r="NS81" s="301"/>
      <c r="NT81" s="301"/>
      <c r="NU81" s="301"/>
      <c r="NV81" s="301"/>
      <c r="NW81" s="301"/>
      <c r="NX81" s="301"/>
      <c r="NY81" s="301"/>
      <c r="NZ81" s="301"/>
      <c r="OA81" s="301"/>
      <c r="OB81" s="301"/>
      <c r="OC81" s="301"/>
      <c r="OD81" s="301"/>
      <c r="OE81" s="301"/>
      <c r="OF81" s="301"/>
      <c r="OG81" s="301"/>
      <c r="OH81" s="301"/>
      <c r="OI81" s="301"/>
      <c r="OJ81" s="301"/>
      <c r="OK81" s="301"/>
      <c r="OL81" s="301"/>
      <c r="OM81" s="301"/>
      <c r="ON81" s="301"/>
      <c r="OO81" s="301"/>
      <c r="OP81" s="301"/>
      <c r="OQ81" s="301"/>
      <c r="OR81" s="301"/>
      <c r="OS81" s="301"/>
      <c r="OT81" s="301"/>
      <c r="OU81" s="301"/>
      <c r="OV81" s="301"/>
      <c r="OW81" s="301"/>
      <c r="OX81" s="301"/>
      <c r="OY81" s="301"/>
      <c r="OZ81" s="301"/>
      <c r="PA81" s="301"/>
      <c r="PB81" s="301"/>
      <c r="PC81" s="301"/>
      <c r="PD81" s="301"/>
      <c r="PE81" s="301"/>
      <c r="PF81" s="301"/>
      <c r="PG81" s="301"/>
      <c r="PH81" s="301"/>
      <c r="PI81" s="301"/>
      <c r="PJ81" s="301"/>
      <c r="PK81" s="301"/>
      <c r="PL81" s="301"/>
      <c r="PM81" s="301"/>
      <c r="PN81" s="301"/>
      <c r="PO81" s="301"/>
      <c r="PP81" s="301"/>
      <c r="PQ81" s="301"/>
      <c r="PR81" s="301"/>
      <c r="PS81" s="301"/>
      <c r="PT81" s="301"/>
      <c r="PU81" s="301"/>
      <c r="PV81" s="301"/>
      <c r="PW81" s="301"/>
      <c r="PX81" s="301"/>
      <c r="PY81" s="301"/>
      <c r="PZ81" s="301"/>
      <c r="QA81" s="301"/>
      <c r="QB81" s="301"/>
      <c r="QC81" s="301"/>
      <c r="QD81" s="301"/>
      <c r="QE81" s="301"/>
      <c r="QF81" s="301"/>
      <c r="QG81" s="301"/>
      <c r="QH81" s="301"/>
      <c r="QI81" s="301"/>
      <c r="QJ81" s="301"/>
      <c r="QK81" s="301"/>
      <c r="QL81" s="301"/>
      <c r="QM81" s="301"/>
      <c r="QN81" s="301"/>
      <c r="QO81" s="301"/>
      <c r="QP81" s="301"/>
      <c r="QQ81" s="301"/>
      <c r="QR81" s="301"/>
      <c r="QS81" s="301"/>
      <c r="QT81" s="301"/>
      <c r="QU81" s="301"/>
      <c r="QV81" s="301"/>
      <c r="QW81" s="301"/>
      <c r="QX81" s="301"/>
      <c r="QY81" s="301"/>
      <c r="QZ81" s="301"/>
      <c r="RA81" s="301"/>
      <c r="RB81" s="301"/>
      <c r="RC81" s="301"/>
      <c r="RD81" s="301"/>
      <c r="RE81" s="301"/>
      <c r="RF81" s="301"/>
      <c r="RG81" s="301"/>
      <c r="RH81" s="301"/>
      <c r="RI81" s="301"/>
      <c r="RJ81" s="301"/>
      <c r="RK81" s="301"/>
      <c r="RL81" s="301"/>
      <c r="RM81" s="301"/>
      <c r="RN81" s="301"/>
      <c r="RO81" s="301"/>
      <c r="RP81" s="301"/>
      <c r="RQ81" s="301"/>
      <c r="RR81" s="301"/>
      <c r="RS81" s="301"/>
      <c r="RT81" s="301"/>
      <c r="RU81" s="301"/>
      <c r="RV81" s="301"/>
      <c r="RW81" s="301"/>
      <c r="RX81" s="301"/>
      <c r="RY81" s="301"/>
      <c r="RZ81" s="301"/>
      <c r="SA81" s="301"/>
      <c r="SB81" s="301"/>
      <c r="SC81" s="301"/>
      <c r="SD81" s="301"/>
      <c r="SE81" s="301"/>
      <c r="SF81" s="301"/>
      <c r="SG81" s="301"/>
      <c r="SH81" s="301"/>
      <c r="SI81" s="301"/>
      <c r="SJ81" s="301"/>
      <c r="SK81" s="301"/>
      <c r="SL81" s="301"/>
      <c r="SM81" s="301"/>
      <c r="SN81" s="301"/>
      <c r="SO81" s="301"/>
      <c r="SP81" s="301"/>
      <c r="SQ81" s="301"/>
      <c r="SR81" s="301"/>
      <c r="SS81" s="301"/>
      <c r="ST81" s="301"/>
      <c r="SU81" s="301"/>
      <c r="SV81" s="301"/>
      <c r="SW81" s="301"/>
      <c r="SX81" s="301"/>
      <c r="SY81" s="301"/>
      <c r="SZ81" s="301"/>
      <c r="TA81" s="301"/>
      <c r="TB81" s="301"/>
      <c r="TC81" s="301"/>
      <c r="TD81" s="301"/>
      <c r="TE81" s="301"/>
      <c r="TF81" s="301"/>
      <c r="TG81" s="301"/>
      <c r="TH81" s="301"/>
      <c r="TI81" s="301"/>
      <c r="TJ81" s="301"/>
      <c r="TK81" s="301"/>
      <c r="TL81" s="301"/>
      <c r="TM81" s="301"/>
      <c r="TN81" s="301"/>
      <c r="TO81" s="301"/>
      <c r="TP81" s="301"/>
      <c r="TQ81" s="301"/>
      <c r="TR81" s="301"/>
      <c r="TS81" s="301"/>
      <c r="TT81" s="301"/>
      <c r="TU81" s="301"/>
      <c r="TV81" s="301"/>
      <c r="TW81" s="301"/>
      <c r="TX81" s="301"/>
      <c r="TY81" s="301"/>
      <c r="TZ81" s="301"/>
      <c r="UA81" s="301"/>
      <c r="UB81" s="301"/>
      <c r="UC81" s="301"/>
      <c r="UD81" s="301"/>
      <c r="UE81" s="301"/>
      <c r="UF81" s="301"/>
      <c r="UG81" s="301"/>
      <c r="UH81" s="301"/>
      <c r="UI81" s="301"/>
      <c r="UJ81" s="301"/>
      <c r="UK81" s="301"/>
      <c r="UL81" s="301"/>
      <c r="UM81" s="301"/>
      <c r="UN81" s="301"/>
      <c r="UO81" s="301"/>
      <c r="UP81" s="301"/>
      <c r="UQ81" s="301"/>
      <c r="UR81" s="301"/>
      <c r="US81" s="301"/>
      <c r="UT81" s="301"/>
      <c r="UU81" s="301"/>
      <c r="UV81" s="301"/>
      <c r="UW81" s="301"/>
      <c r="UX81" s="301"/>
      <c r="UY81" s="301"/>
      <c r="UZ81" s="301"/>
      <c r="VA81" s="301"/>
      <c r="VB81" s="301"/>
      <c r="VC81" s="301"/>
      <c r="VD81" s="301"/>
      <c r="VE81" s="301"/>
      <c r="VF81" s="301"/>
      <c r="VG81" s="301"/>
      <c r="VH81" s="301"/>
      <c r="VI81" s="301"/>
      <c r="VJ81" s="301"/>
      <c r="VK81" s="301"/>
      <c r="VL81" s="301"/>
      <c r="VM81" s="301"/>
      <c r="VN81" s="301"/>
      <c r="VO81" s="301"/>
      <c r="VP81" s="301"/>
      <c r="VQ81" s="301"/>
      <c r="VR81" s="301"/>
      <c r="VS81" s="301"/>
      <c r="VT81" s="301"/>
      <c r="VU81" s="301"/>
      <c r="VV81" s="301"/>
      <c r="VW81" s="301"/>
      <c r="VX81" s="301"/>
      <c r="VY81" s="301"/>
      <c r="VZ81" s="301"/>
      <c r="WA81" s="301"/>
      <c r="WB81" s="301"/>
      <c r="WC81" s="301"/>
      <c r="WD81" s="301"/>
      <c r="WE81" s="301"/>
      <c r="WF81" s="301"/>
      <c r="WG81" s="301"/>
      <c r="WH81" s="301"/>
      <c r="WI81" s="301"/>
      <c r="WJ81" s="301"/>
      <c r="WK81" s="301"/>
      <c r="WL81" s="301"/>
      <c r="WM81" s="301"/>
      <c r="WN81" s="301"/>
      <c r="WO81" s="301"/>
      <c r="WP81" s="301"/>
      <c r="WQ81" s="301"/>
      <c r="WR81" s="301"/>
      <c r="WS81" s="301"/>
      <c r="WT81" s="301"/>
      <c r="WU81" s="301"/>
      <c r="WV81" s="301"/>
      <c r="WW81" s="301"/>
      <c r="WX81" s="301"/>
      <c r="WY81" s="301"/>
      <c r="WZ81" s="301"/>
      <c r="XA81" s="301"/>
      <c r="XB81" s="301"/>
      <c r="XC81" s="301"/>
      <c r="XD81" s="301"/>
      <c r="XE81" s="301"/>
      <c r="XF81" s="301"/>
      <c r="XG81" s="301"/>
      <c r="XH81" s="301"/>
      <c r="XI81" s="301"/>
      <c r="XJ81" s="301"/>
      <c r="XK81" s="301"/>
      <c r="XL81" s="301"/>
      <c r="XM81" s="301"/>
      <c r="XN81" s="301"/>
      <c r="XO81" s="301"/>
      <c r="XP81" s="301"/>
      <c r="XQ81" s="301"/>
      <c r="XR81" s="301"/>
      <c r="XS81" s="301"/>
      <c r="XT81" s="301"/>
      <c r="XU81" s="301"/>
      <c r="XV81" s="301"/>
      <c r="XW81" s="301"/>
      <c r="XX81" s="301"/>
      <c r="XY81" s="301"/>
      <c r="XZ81" s="301"/>
      <c r="YA81" s="301"/>
      <c r="YB81" s="301"/>
      <c r="YC81" s="301"/>
      <c r="YD81" s="301"/>
      <c r="YE81" s="301"/>
      <c r="YF81" s="301"/>
      <c r="YG81" s="301"/>
      <c r="YH81" s="301"/>
      <c r="YI81" s="301"/>
      <c r="YJ81" s="301"/>
      <c r="YK81" s="301"/>
      <c r="YL81" s="301"/>
      <c r="YM81" s="301"/>
      <c r="YN81" s="301"/>
      <c r="YO81" s="301"/>
      <c r="YP81" s="301"/>
      <c r="YQ81" s="301"/>
      <c r="YR81" s="301"/>
      <c r="YS81" s="301"/>
      <c r="YT81" s="301"/>
      <c r="YU81" s="301"/>
      <c r="YV81" s="301"/>
      <c r="YW81" s="301"/>
      <c r="YX81" s="301"/>
      <c r="YY81" s="301"/>
      <c r="YZ81" s="301"/>
      <c r="ZA81" s="301"/>
      <c r="ZB81" s="301"/>
      <c r="ZC81" s="301"/>
      <c r="ZD81" s="301"/>
      <c r="ZE81" s="301"/>
      <c r="ZF81" s="301"/>
      <c r="ZG81" s="301"/>
      <c r="ZH81" s="301"/>
      <c r="ZI81" s="301"/>
      <c r="ZJ81" s="301"/>
      <c r="ZK81" s="301"/>
      <c r="ZL81" s="301"/>
      <c r="ZM81" s="301"/>
      <c r="ZN81" s="301"/>
      <c r="ZO81" s="301"/>
      <c r="ZP81" s="301"/>
      <c r="ZQ81" s="301"/>
      <c r="ZR81" s="301"/>
      <c r="ZS81" s="301"/>
      <c r="ZT81" s="301"/>
      <c r="ZU81" s="301"/>
      <c r="ZV81" s="301"/>
      <c r="ZW81" s="301"/>
      <c r="ZX81" s="301"/>
      <c r="ZY81" s="301"/>
      <c r="ZZ81" s="301"/>
      <c r="AAA81" s="301"/>
      <c r="AAB81" s="301"/>
      <c r="AAC81" s="301"/>
      <c r="AAD81" s="301"/>
      <c r="AAE81" s="301"/>
      <c r="AAF81" s="301"/>
      <c r="AAG81" s="301"/>
      <c r="AAH81" s="301"/>
      <c r="AAI81" s="301"/>
      <c r="AAJ81" s="301"/>
      <c r="AAK81" s="301"/>
      <c r="AAL81" s="301"/>
      <c r="AAM81" s="301"/>
      <c r="AAN81" s="301"/>
      <c r="AAO81" s="301"/>
      <c r="AAP81" s="301"/>
      <c r="AAQ81" s="301"/>
      <c r="AAR81" s="301"/>
      <c r="AAS81" s="301"/>
      <c r="AAT81" s="301"/>
      <c r="AAU81" s="301"/>
      <c r="AAV81" s="301"/>
      <c r="AAW81" s="301"/>
      <c r="AAX81" s="301"/>
      <c r="AAY81" s="301"/>
      <c r="AAZ81" s="301"/>
      <c r="ABA81" s="301"/>
      <c r="ABB81" s="301"/>
      <c r="ABC81" s="301"/>
      <c r="ABD81" s="301"/>
      <c r="ABE81" s="301"/>
      <c r="ABF81" s="301"/>
      <c r="ABG81" s="301"/>
      <c r="ABH81" s="301"/>
      <c r="ABI81" s="301"/>
      <c r="ABJ81" s="301"/>
      <c r="ABK81" s="301"/>
      <c r="ABL81" s="301"/>
      <c r="ABM81" s="301"/>
      <c r="ABN81" s="301"/>
      <c r="ABO81" s="301"/>
      <c r="ABP81" s="301"/>
      <c r="ABQ81" s="301"/>
      <c r="ABR81" s="301"/>
      <c r="ABS81" s="301"/>
      <c r="ABT81" s="301"/>
      <c r="ABU81" s="301"/>
      <c r="ABV81" s="301"/>
      <c r="ABW81" s="301"/>
      <c r="ABX81" s="301"/>
      <c r="ABY81" s="301"/>
      <c r="ABZ81" s="301"/>
      <c r="ACA81" s="301"/>
      <c r="ACB81" s="301"/>
      <c r="ACC81" s="301"/>
      <c r="ACD81" s="301"/>
      <c r="ACE81" s="301"/>
      <c r="ACF81" s="301"/>
      <c r="ACG81" s="301"/>
      <c r="ACH81" s="301"/>
      <c r="ACI81" s="301"/>
      <c r="ACJ81" s="301"/>
      <c r="ACK81" s="301"/>
      <c r="ACL81" s="301"/>
      <c r="ACM81" s="301"/>
      <c r="ACN81" s="301"/>
      <c r="ACO81" s="301"/>
      <c r="ACP81" s="301"/>
      <c r="ACQ81" s="301"/>
      <c r="ACR81" s="301"/>
      <c r="ACS81" s="301"/>
      <c r="ACT81" s="301"/>
      <c r="ACU81" s="301"/>
      <c r="ACV81" s="301"/>
      <c r="ACW81" s="301"/>
      <c r="ACX81" s="301"/>
      <c r="ACY81" s="301"/>
      <c r="ACZ81" s="301"/>
      <c r="ADA81" s="301"/>
      <c r="ADB81" s="301"/>
      <c r="ADC81" s="301"/>
      <c r="ADD81" s="301"/>
      <c r="ADE81" s="301"/>
      <c r="ADF81" s="301"/>
      <c r="ADG81" s="301"/>
      <c r="ADH81" s="301"/>
      <c r="ADI81" s="301"/>
      <c r="ADJ81" s="301"/>
      <c r="ADK81" s="301"/>
      <c r="ADL81" s="301"/>
      <c r="ADM81" s="301"/>
      <c r="ADN81" s="301"/>
      <c r="ADO81" s="301"/>
      <c r="ADP81" s="301"/>
      <c r="ADQ81" s="301"/>
      <c r="ADR81" s="301"/>
      <c r="ADS81" s="301"/>
      <c r="ADT81" s="301"/>
      <c r="ADU81" s="301"/>
      <c r="ADV81" s="301"/>
      <c r="ADW81" s="301"/>
      <c r="ADX81" s="301"/>
      <c r="ADY81" s="301"/>
      <c r="ADZ81" s="301"/>
      <c r="AEA81" s="301"/>
      <c r="AEB81" s="301"/>
      <c r="AEC81" s="301"/>
      <c r="AED81" s="301"/>
      <c r="AEE81" s="301"/>
      <c r="AEF81" s="301"/>
      <c r="AEG81" s="301"/>
      <c r="AEH81" s="301"/>
      <c r="AEI81" s="301"/>
      <c r="AEJ81" s="301"/>
      <c r="AEK81" s="301"/>
      <c r="AEL81" s="301"/>
      <c r="AEM81" s="301"/>
      <c r="AEN81" s="301"/>
      <c r="AEO81" s="301"/>
      <c r="AEP81" s="301"/>
      <c r="AEQ81" s="301"/>
      <c r="AER81" s="301"/>
      <c r="AES81" s="301"/>
      <c r="AET81" s="301"/>
      <c r="AEU81" s="301"/>
      <c r="AEV81" s="301"/>
      <c r="AEW81" s="301"/>
      <c r="AEX81" s="301"/>
      <c r="AEY81" s="301"/>
      <c r="AEZ81" s="301"/>
      <c r="AFA81" s="301"/>
      <c r="AFB81" s="301"/>
      <c r="AFC81" s="301"/>
      <c r="AFD81" s="301"/>
      <c r="AFE81" s="301"/>
      <c r="AFF81" s="301"/>
      <c r="AFG81" s="301"/>
      <c r="AFH81" s="301"/>
      <c r="AFI81" s="301"/>
      <c r="AFJ81" s="301"/>
      <c r="AFK81" s="301"/>
      <c r="AFL81" s="301"/>
      <c r="AFM81" s="301"/>
      <c r="AFN81" s="301"/>
      <c r="AFO81" s="301"/>
      <c r="AFP81" s="301"/>
      <c r="AFQ81" s="301"/>
      <c r="AFR81" s="301"/>
      <c r="AFS81" s="301"/>
      <c r="AFT81" s="301"/>
      <c r="AFU81" s="301"/>
      <c r="AFV81" s="301"/>
      <c r="AFW81" s="301"/>
      <c r="AFX81" s="301"/>
      <c r="AFY81" s="301"/>
      <c r="AFZ81" s="301"/>
      <c r="AGA81" s="301"/>
      <c r="AGB81" s="301"/>
      <c r="AGC81" s="301"/>
      <c r="AGD81" s="301"/>
      <c r="AGE81" s="301"/>
      <c r="AGF81" s="301"/>
      <c r="AGG81" s="301"/>
      <c r="AGH81" s="301"/>
      <c r="AGI81" s="301"/>
      <c r="AGJ81" s="301"/>
      <c r="AGK81" s="301"/>
      <c r="AGL81" s="301"/>
      <c r="AGM81" s="301"/>
      <c r="AGN81" s="301"/>
      <c r="AGO81" s="301"/>
      <c r="AGP81" s="301"/>
      <c r="AGQ81" s="301"/>
      <c r="AGR81" s="301"/>
      <c r="AGS81" s="301"/>
      <c r="AGT81" s="301"/>
      <c r="AGU81" s="301"/>
      <c r="AGV81" s="301"/>
      <c r="AGW81" s="301"/>
      <c r="AGX81" s="301"/>
      <c r="AGY81" s="301"/>
      <c r="AGZ81" s="301"/>
      <c r="AHA81" s="301"/>
      <c r="AHB81" s="301"/>
      <c r="AHC81" s="301"/>
      <c r="AHD81" s="301"/>
      <c r="AHE81" s="301"/>
      <c r="AHF81" s="301"/>
      <c r="AHG81" s="301"/>
      <c r="AHH81" s="301"/>
      <c r="AHI81" s="301"/>
      <c r="AHJ81" s="301"/>
      <c r="AHK81" s="301"/>
      <c r="AHL81" s="301"/>
      <c r="AHM81" s="301"/>
      <c r="AHN81" s="301"/>
      <c r="AHO81" s="301"/>
      <c r="AHP81" s="301"/>
      <c r="AHQ81" s="301"/>
      <c r="AHR81" s="301"/>
      <c r="AHS81" s="301"/>
      <c r="AHT81" s="301"/>
      <c r="AHU81" s="301"/>
      <c r="AHV81" s="301"/>
      <c r="AHW81" s="301"/>
      <c r="AHX81" s="301"/>
      <c r="AHY81" s="301"/>
      <c r="AHZ81" s="301"/>
      <c r="AIA81" s="301"/>
      <c r="AIB81" s="301"/>
      <c r="AIC81" s="301"/>
      <c r="AID81" s="301"/>
      <c r="AIE81" s="301"/>
      <c r="AIF81" s="301"/>
      <c r="AIG81" s="301"/>
      <c r="AIH81" s="301"/>
      <c r="AII81" s="301"/>
      <c r="AIJ81" s="301"/>
      <c r="AIK81" s="301"/>
      <c r="AIL81" s="301"/>
      <c r="AIM81" s="301"/>
      <c r="AIN81" s="301"/>
      <c r="AIO81" s="301"/>
      <c r="AIP81" s="301"/>
      <c r="AIQ81" s="301"/>
      <c r="AIR81" s="301"/>
      <c r="AIS81" s="301"/>
      <c r="AIT81" s="301"/>
      <c r="AIU81" s="301"/>
      <c r="AIV81" s="301"/>
      <c r="AIW81" s="301"/>
      <c r="AIX81" s="301"/>
      <c r="AIY81" s="301"/>
      <c r="AIZ81" s="301"/>
      <c r="AJA81" s="301"/>
      <c r="AJB81" s="301"/>
      <c r="AJC81" s="301"/>
      <c r="AJD81" s="301"/>
      <c r="AJE81" s="301"/>
      <c r="AJF81" s="301"/>
      <c r="AJG81" s="301"/>
      <c r="AJH81" s="301"/>
      <c r="AJI81" s="301"/>
      <c r="AJJ81" s="301"/>
      <c r="AJK81" s="301"/>
      <c r="AJL81" s="301"/>
      <c r="AJM81" s="301"/>
      <c r="AJN81" s="301"/>
      <c r="AJO81" s="301"/>
      <c r="AJP81" s="301"/>
      <c r="AJQ81" s="301"/>
      <c r="AJR81" s="301"/>
      <c r="AJS81" s="301"/>
      <c r="AJT81" s="301"/>
      <c r="AJU81" s="301"/>
      <c r="AJV81" s="301"/>
      <c r="AJW81" s="301"/>
      <c r="AJX81" s="301"/>
      <c r="AJY81" s="301"/>
      <c r="AJZ81" s="301"/>
      <c r="AKA81" s="301"/>
      <c r="AKB81" s="301"/>
      <c r="AKC81" s="301"/>
      <c r="AKD81" s="301"/>
      <c r="AKE81" s="301"/>
      <c r="AKF81" s="301"/>
      <c r="AKG81" s="301"/>
      <c r="AKH81" s="301"/>
      <c r="AKI81" s="301"/>
      <c r="AKJ81" s="301"/>
      <c r="AKK81" s="301"/>
      <c r="AKL81" s="301"/>
      <c r="AKM81" s="301"/>
      <c r="AKN81" s="301"/>
      <c r="AKO81" s="301"/>
      <c r="AKP81" s="301"/>
      <c r="AKQ81" s="301"/>
      <c r="AKR81" s="301"/>
      <c r="AKS81" s="301"/>
      <c r="AKT81" s="301"/>
      <c r="AKU81" s="301"/>
      <c r="AKV81" s="301"/>
      <c r="AKW81" s="301"/>
      <c r="AKX81" s="301"/>
      <c r="AKY81" s="301"/>
      <c r="AKZ81" s="301"/>
      <c r="ALA81" s="301"/>
      <c r="ALB81" s="301"/>
      <c r="ALC81" s="301"/>
      <c r="ALD81" s="301"/>
      <c r="ALE81" s="301"/>
      <c r="ALF81" s="301"/>
      <c r="ALG81" s="301"/>
      <c r="ALH81" s="301"/>
      <c r="ALI81" s="301"/>
      <c r="ALJ81" s="301"/>
      <c r="ALK81" s="301"/>
      <c r="ALL81" s="301"/>
      <c r="ALM81" s="301"/>
      <c r="ALN81" s="301"/>
      <c r="ALO81" s="301"/>
      <c r="ALP81" s="301"/>
      <c r="ALQ81" s="301"/>
      <c r="ALR81" s="301"/>
      <c r="ALS81" s="301"/>
      <c r="ALT81" s="301"/>
      <c r="ALU81" s="301"/>
      <c r="ALV81" s="301"/>
      <c r="ALW81" s="301"/>
      <c r="ALX81" s="301"/>
      <c r="ALY81" s="301"/>
      <c r="ALZ81" s="301"/>
      <c r="AMA81" s="301"/>
      <c r="AMB81" s="301"/>
      <c r="AMC81" s="301"/>
      <c r="AMD81" s="301"/>
      <c r="AME81" s="301"/>
      <c r="AMF81" s="301"/>
      <c r="AMG81" s="301"/>
      <c r="AMH81" s="301"/>
      <c r="AMI81" s="301"/>
      <c r="AMJ81" s="301"/>
      <c r="AMK81" s="301"/>
    </row>
    <row r="82" spans="1:1025" ht="25.5" x14ac:dyDescent="0.2">
      <c r="A82" s="252" t="s">
        <v>198</v>
      </c>
      <c r="B82" s="327" t="s">
        <v>185</v>
      </c>
      <c r="C82" s="367">
        <f>2*21</f>
        <v>42</v>
      </c>
      <c r="D82" s="365">
        <v>2.2000000000000002</v>
      </c>
      <c r="E82" s="366">
        <f>D82*C82</f>
        <v>92.4</v>
      </c>
      <c r="F82" s="364"/>
      <c r="G82" s="294"/>
      <c r="H82" s="301"/>
      <c r="I82" s="301"/>
      <c r="J82" s="301"/>
      <c r="K82" s="301"/>
      <c r="L82" s="301"/>
      <c r="M82" s="301"/>
      <c r="N82" s="301"/>
      <c r="O82" s="301"/>
      <c r="P82" s="301"/>
      <c r="Q82" s="301"/>
      <c r="R82" s="301"/>
      <c r="S82" s="301"/>
      <c r="T82" s="301"/>
      <c r="U82" s="301"/>
      <c r="V82" s="301"/>
      <c r="W82" s="301"/>
      <c r="X82" s="301"/>
      <c r="Y82" s="301"/>
      <c r="Z82" s="301"/>
      <c r="AA82" s="301"/>
      <c r="AB82" s="301"/>
      <c r="AC82" s="301"/>
      <c r="AD82" s="301"/>
      <c r="AE82" s="301"/>
      <c r="AF82" s="301"/>
      <c r="AG82" s="301"/>
      <c r="AH82" s="301"/>
      <c r="AI82" s="301"/>
      <c r="AJ82" s="301"/>
      <c r="AK82" s="301"/>
      <c r="AL82" s="301"/>
      <c r="AM82" s="301"/>
      <c r="AN82" s="301"/>
      <c r="AO82" s="301"/>
      <c r="AP82" s="301"/>
      <c r="AQ82" s="301"/>
      <c r="AR82" s="301"/>
      <c r="AS82" s="301"/>
      <c r="AT82" s="301"/>
      <c r="AU82" s="301"/>
      <c r="AV82" s="301"/>
      <c r="AW82" s="301"/>
      <c r="AX82" s="301"/>
      <c r="AY82" s="301"/>
      <c r="AZ82" s="301"/>
      <c r="BA82" s="301"/>
      <c r="BB82" s="301"/>
      <c r="BC82" s="301"/>
      <c r="BD82" s="301"/>
      <c r="BE82" s="301"/>
      <c r="BF82" s="301"/>
      <c r="BG82" s="301"/>
      <c r="BH82" s="301"/>
      <c r="BI82" s="301"/>
      <c r="BJ82" s="301"/>
      <c r="BK82" s="301"/>
      <c r="BL82" s="301"/>
      <c r="BM82" s="301"/>
      <c r="BN82" s="301"/>
      <c r="BO82" s="301"/>
      <c r="BP82" s="301"/>
      <c r="BQ82" s="301"/>
      <c r="BR82" s="301"/>
      <c r="BS82" s="301"/>
      <c r="BT82" s="301"/>
      <c r="BU82" s="301"/>
      <c r="BV82" s="301"/>
      <c r="BW82" s="301"/>
      <c r="BX82" s="301"/>
      <c r="BY82" s="301"/>
      <c r="BZ82" s="301"/>
      <c r="CA82" s="301"/>
      <c r="CB82" s="301"/>
      <c r="CC82" s="301"/>
      <c r="CD82" s="301"/>
      <c r="CE82" s="301"/>
      <c r="CF82" s="301"/>
      <c r="CG82" s="301"/>
      <c r="CH82" s="301"/>
      <c r="CI82" s="301"/>
      <c r="CJ82" s="301"/>
      <c r="CK82" s="301"/>
      <c r="CL82" s="301"/>
      <c r="CM82" s="301"/>
      <c r="CN82" s="301"/>
      <c r="CO82" s="301"/>
      <c r="CP82" s="301"/>
      <c r="CQ82" s="301"/>
      <c r="CR82" s="301"/>
      <c r="CS82" s="301"/>
      <c r="CT82" s="301"/>
      <c r="CU82" s="301"/>
      <c r="CV82" s="301"/>
      <c r="CW82" s="301"/>
      <c r="CX82" s="301"/>
      <c r="CY82" s="301"/>
      <c r="CZ82" s="301"/>
      <c r="DA82" s="301"/>
      <c r="DB82" s="301"/>
      <c r="DC82" s="301"/>
      <c r="DD82" s="301"/>
      <c r="DE82" s="301"/>
      <c r="DF82" s="301"/>
      <c r="DG82" s="301"/>
      <c r="DH82" s="301"/>
      <c r="DI82" s="301"/>
      <c r="DJ82" s="301"/>
      <c r="DK82" s="301"/>
      <c r="DL82" s="301"/>
      <c r="DM82" s="301"/>
      <c r="DN82" s="301"/>
      <c r="DO82" s="301"/>
      <c r="DP82" s="301"/>
      <c r="DQ82" s="301"/>
      <c r="DR82" s="301"/>
      <c r="DS82" s="301"/>
      <c r="DT82" s="301"/>
      <c r="DU82" s="301"/>
      <c r="DV82" s="301"/>
      <c r="DW82" s="301"/>
      <c r="DX82" s="301"/>
      <c r="DY82" s="301"/>
      <c r="DZ82" s="301"/>
      <c r="EA82" s="301"/>
      <c r="EB82" s="301"/>
      <c r="EC82" s="301"/>
      <c r="ED82" s="301"/>
      <c r="EE82" s="301"/>
      <c r="EF82" s="301"/>
      <c r="EG82" s="301"/>
      <c r="EH82" s="301"/>
      <c r="EI82" s="301"/>
      <c r="EJ82" s="301"/>
      <c r="EK82" s="301"/>
      <c r="EL82" s="301"/>
      <c r="EM82" s="301"/>
      <c r="EN82" s="301"/>
      <c r="EO82" s="301"/>
      <c r="EP82" s="301"/>
      <c r="EQ82" s="301"/>
      <c r="ER82" s="301"/>
      <c r="ES82" s="301"/>
      <c r="ET82" s="301"/>
      <c r="EU82" s="301"/>
      <c r="EV82" s="301"/>
      <c r="EW82" s="301"/>
      <c r="EX82" s="301"/>
      <c r="EY82" s="301"/>
      <c r="EZ82" s="301"/>
      <c r="FA82" s="301"/>
      <c r="FB82" s="301"/>
      <c r="FC82" s="301"/>
      <c r="FD82" s="301"/>
      <c r="FE82" s="301"/>
      <c r="FF82" s="301"/>
      <c r="FG82" s="301"/>
      <c r="FH82" s="301"/>
      <c r="FI82" s="301"/>
      <c r="FJ82" s="301"/>
      <c r="FK82" s="301"/>
      <c r="FL82" s="301"/>
      <c r="FM82" s="301"/>
      <c r="FN82" s="301"/>
      <c r="FO82" s="301"/>
      <c r="FP82" s="301"/>
      <c r="FQ82" s="301"/>
      <c r="FR82" s="301"/>
      <c r="FS82" s="301"/>
      <c r="FT82" s="301"/>
      <c r="FU82" s="301"/>
      <c r="FV82" s="301"/>
      <c r="FW82" s="301"/>
      <c r="FX82" s="301"/>
      <c r="FY82" s="301"/>
      <c r="FZ82" s="301"/>
      <c r="GA82" s="301"/>
      <c r="GB82" s="301"/>
      <c r="GC82" s="301"/>
      <c r="GD82" s="301"/>
      <c r="GE82" s="301"/>
      <c r="GF82" s="301"/>
      <c r="GG82" s="301"/>
      <c r="GH82" s="301"/>
      <c r="GI82" s="301"/>
      <c r="GJ82" s="301"/>
      <c r="GK82" s="301"/>
      <c r="GL82" s="301"/>
      <c r="GM82" s="301"/>
      <c r="GN82" s="301"/>
      <c r="GO82" s="301"/>
      <c r="GP82" s="301"/>
      <c r="GQ82" s="301"/>
      <c r="GR82" s="301"/>
      <c r="GS82" s="301"/>
      <c r="GT82" s="301"/>
      <c r="GU82" s="301"/>
      <c r="GV82" s="301"/>
      <c r="GW82" s="301"/>
      <c r="GX82" s="301"/>
      <c r="GY82" s="301"/>
      <c r="GZ82" s="301"/>
      <c r="HA82" s="301"/>
      <c r="HB82" s="301"/>
      <c r="HC82" s="301"/>
      <c r="HD82" s="301"/>
      <c r="HE82" s="301"/>
      <c r="HF82" s="301"/>
      <c r="HG82" s="301"/>
      <c r="HH82" s="301"/>
      <c r="HI82" s="301"/>
      <c r="HJ82" s="301"/>
      <c r="HK82" s="301"/>
      <c r="HL82" s="301"/>
      <c r="HM82" s="301"/>
      <c r="HN82" s="301"/>
      <c r="HO82" s="301"/>
      <c r="HP82" s="301"/>
      <c r="HQ82" s="301"/>
      <c r="HR82" s="301"/>
      <c r="HS82" s="301"/>
      <c r="HT82" s="301"/>
      <c r="HU82" s="301"/>
      <c r="HV82" s="301"/>
      <c r="HW82" s="301"/>
      <c r="HX82" s="301"/>
      <c r="HY82" s="301"/>
      <c r="HZ82" s="301"/>
      <c r="IA82" s="301"/>
      <c r="IB82" s="301"/>
      <c r="IC82" s="301"/>
      <c r="ID82" s="301"/>
      <c r="IE82" s="301"/>
      <c r="IF82" s="301"/>
      <c r="IG82" s="301"/>
      <c r="IH82" s="301"/>
      <c r="II82" s="301"/>
      <c r="IJ82" s="301"/>
      <c r="IK82" s="301"/>
      <c r="IL82" s="301"/>
      <c r="IM82" s="301"/>
      <c r="IN82" s="301"/>
      <c r="IO82" s="301"/>
      <c r="IP82" s="301"/>
      <c r="IQ82" s="301"/>
      <c r="IR82" s="301"/>
      <c r="IS82" s="301"/>
      <c r="IT82" s="301"/>
      <c r="IU82" s="301"/>
      <c r="IV82" s="301"/>
      <c r="IW82" s="301"/>
      <c r="IX82" s="301"/>
      <c r="IY82" s="301"/>
      <c r="IZ82" s="301"/>
      <c r="JA82" s="301"/>
      <c r="JB82" s="301"/>
      <c r="JC82" s="301"/>
      <c r="JD82" s="301"/>
      <c r="JE82" s="301"/>
      <c r="JF82" s="301"/>
      <c r="JG82" s="301"/>
      <c r="JH82" s="301"/>
      <c r="JI82" s="301"/>
      <c r="JJ82" s="301"/>
      <c r="JK82" s="301"/>
      <c r="JL82" s="301"/>
      <c r="JM82" s="301"/>
      <c r="JN82" s="301"/>
      <c r="JO82" s="301"/>
      <c r="JP82" s="301"/>
      <c r="JQ82" s="301"/>
      <c r="JR82" s="301"/>
      <c r="JS82" s="301"/>
      <c r="JT82" s="301"/>
      <c r="JU82" s="301"/>
      <c r="JV82" s="301"/>
      <c r="JW82" s="301"/>
      <c r="JX82" s="301"/>
      <c r="JY82" s="301"/>
      <c r="JZ82" s="301"/>
      <c r="KA82" s="301"/>
      <c r="KB82" s="301"/>
      <c r="KC82" s="301"/>
      <c r="KD82" s="301"/>
      <c r="KE82" s="301"/>
      <c r="KF82" s="301"/>
      <c r="KG82" s="301"/>
      <c r="KH82" s="301"/>
      <c r="KI82" s="301"/>
      <c r="KJ82" s="301"/>
      <c r="KK82" s="301"/>
      <c r="KL82" s="301"/>
      <c r="KM82" s="301"/>
      <c r="KN82" s="301"/>
      <c r="KO82" s="301"/>
      <c r="KP82" s="301"/>
      <c r="KQ82" s="301"/>
      <c r="KR82" s="301"/>
      <c r="KS82" s="301"/>
      <c r="KT82" s="301"/>
      <c r="KU82" s="301"/>
      <c r="KV82" s="301"/>
      <c r="KW82" s="301"/>
      <c r="KX82" s="301"/>
      <c r="KY82" s="301"/>
      <c r="KZ82" s="301"/>
      <c r="LA82" s="301"/>
      <c r="LB82" s="301"/>
      <c r="LC82" s="301"/>
      <c r="LD82" s="301"/>
      <c r="LE82" s="301"/>
      <c r="LF82" s="301"/>
      <c r="LG82" s="301"/>
      <c r="LH82" s="301"/>
      <c r="LI82" s="301"/>
      <c r="LJ82" s="301"/>
      <c r="LK82" s="301"/>
      <c r="LL82" s="301"/>
      <c r="LM82" s="301"/>
      <c r="LN82" s="301"/>
      <c r="LO82" s="301"/>
      <c r="LP82" s="301"/>
      <c r="LQ82" s="301"/>
      <c r="LR82" s="301"/>
      <c r="LS82" s="301"/>
      <c r="LT82" s="301"/>
      <c r="LU82" s="301"/>
      <c r="LV82" s="301"/>
      <c r="LW82" s="301"/>
      <c r="LX82" s="301"/>
      <c r="LY82" s="301"/>
      <c r="LZ82" s="301"/>
      <c r="MA82" s="301"/>
      <c r="MB82" s="301"/>
      <c r="MC82" s="301"/>
      <c r="MD82" s="301"/>
      <c r="ME82" s="301"/>
      <c r="MF82" s="301"/>
      <c r="MG82" s="301"/>
      <c r="MH82" s="301"/>
      <c r="MI82" s="301"/>
      <c r="MJ82" s="301"/>
      <c r="MK82" s="301"/>
      <c r="ML82" s="301"/>
      <c r="MM82" s="301"/>
      <c r="MN82" s="301"/>
      <c r="MO82" s="301"/>
      <c r="MP82" s="301"/>
      <c r="MQ82" s="301"/>
      <c r="MR82" s="301"/>
      <c r="MS82" s="301"/>
      <c r="MT82" s="301"/>
      <c r="MU82" s="301"/>
      <c r="MV82" s="301"/>
      <c r="MW82" s="301"/>
      <c r="MX82" s="301"/>
      <c r="MY82" s="301"/>
      <c r="MZ82" s="301"/>
      <c r="NA82" s="301"/>
      <c r="NB82" s="301"/>
      <c r="NC82" s="301"/>
      <c r="ND82" s="301"/>
      <c r="NE82" s="301"/>
      <c r="NF82" s="301"/>
      <c r="NG82" s="301"/>
      <c r="NH82" s="301"/>
      <c r="NI82" s="301"/>
      <c r="NJ82" s="301"/>
      <c r="NK82" s="301"/>
      <c r="NL82" s="301"/>
      <c r="NM82" s="301"/>
      <c r="NN82" s="301"/>
      <c r="NO82" s="301"/>
      <c r="NP82" s="301"/>
      <c r="NQ82" s="301"/>
      <c r="NR82" s="301"/>
      <c r="NS82" s="301"/>
      <c r="NT82" s="301"/>
      <c r="NU82" s="301"/>
      <c r="NV82" s="301"/>
      <c r="NW82" s="301"/>
      <c r="NX82" s="301"/>
      <c r="NY82" s="301"/>
      <c r="NZ82" s="301"/>
      <c r="OA82" s="301"/>
      <c r="OB82" s="301"/>
      <c r="OC82" s="301"/>
      <c r="OD82" s="301"/>
      <c r="OE82" s="301"/>
      <c r="OF82" s="301"/>
      <c r="OG82" s="301"/>
      <c r="OH82" s="301"/>
      <c r="OI82" s="301"/>
      <c r="OJ82" s="301"/>
      <c r="OK82" s="301"/>
      <c r="OL82" s="301"/>
      <c r="OM82" s="301"/>
      <c r="ON82" s="301"/>
      <c r="OO82" s="301"/>
      <c r="OP82" s="301"/>
      <c r="OQ82" s="301"/>
      <c r="OR82" s="301"/>
      <c r="OS82" s="301"/>
      <c r="OT82" s="301"/>
      <c r="OU82" s="301"/>
      <c r="OV82" s="301"/>
      <c r="OW82" s="301"/>
      <c r="OX82" s="301"/>
      <c r="OY82" s="301"/>
      <c r="OZ82" s="301"/>
      <c r="PA82" s="301"/>
      <c r="PB82" s="301"/>
      <c r="PC82" s="301"/>
      <c r="PD82" s="301"/>
      <c r="PE82" s="301"/>
      <c r="PF82" s="301"/>
      <c r="PG82" s="301"/>
      <c r="PH82" s="301"/>
      <c r="PI82" s="301"/>
      <c r="PJ82" s="301"/>
      <c r="PK82" s="301"/>
      <c r="PL82" s="301"/>
      <c r="PM82" s="301"/>
      <c r="PN82" s="301"/>
      <c r="PO82" s="301"/>
      <c r="PP82" s="301"/>
      <c r="PQ82" s="301"/>
      <c r="PR82" s="301"/>
      <c r="PS82" s="301"/>
      <c r="PT82" s="301"/>
      <c r="PU82" s="301"/>
      <c r="PV82" s="301"/>
      <c r="PW82" s="301"/>
      <c r="PX82" s="301"/>
      <c r="PY82" s="301"/>
      <c r="PZ82" s="301"/>
      <c r="QA82" s="301"/>
      <c r="QB82" s="301"/>
      <c r="QC82" s="301"/>
      <c r="QD82" s="301"/>
      <c r="QE82" s="301"/>
      <c r="QF82" s="301"/>
      <c r="QG82" s="301"/>
      <c r="QH82" s="301"/>
      <c r="QI82" s="301"/>
      <c r="QJ82" s="301"/>
      <c r="QK82" s="301"/>
      <c r="QL82" s="301"/>
      <c r="QM82" s="301"/>
      <c r="QN82" s="301"/>
      <c r="QO82" s="301"/>
      <c r="QP82" s="301"/>
      <c r="QQ82" s="301"/>
      <c r="QR82" s="301"/>
      <c r="QS82" s="301"/>
      <c r="QT82" s="301"/>
      <c r="QU82" s="301"/>
      <c r="QV82" s="301"/>
      <c r="QW82" s="301"/>
      <c r="QX82" s="301"/>
      <c r="QY82" s="301"/>
      <c r="QZ82" s="301"/>
      <c r="RA82" s="301"/>
      <c r="RB82" s="301"/>
      <c r="RC82" s="301"/>
      <c r="RD82" s="301"/>
      <c r="RE82" s="301"/>
      <c r="RF82" s="301"/>
      <c r="RG82" s="301"/>
      <c r="RH82" s="301"/>
      <c r="RI82" s="301"/>
      <c r="RJ82" s="301"/>
      <c r="RK82" s="301"/>
      <c r="RL82" s="301"/>
      <c r="RM82" s="301"/>
      <c r="RN82" s="301"/>
      <c r="RO82" s="301"/>
      <c r="RP82" s="301"/>
      <c r="RQ82" s="301"/>
      <c r="RR82" s="301"/>
      <c r="RS82" s="301"/>
      <c r="RT82" s="301"/>
      <c r="RU82" s="301"/>
      <c r="RV82" s="301"/>
      <c r="RW82" s="301"/>
      <c r="RX82" s="301"/>
      <c r="RY82" s="301"/>
      <c r="RZ82" s="301"/>
      <c r="SA82" s="301"/>
      <c r="SB82" s="301"/>
      <c r="SC82" s="301"/>
      <c r="SD82" s="301"/>
      <c r="SE82" s="301"/>
      <c r="SF82" s="301"/>
      <c r="SG82" s="301"/>
      <c r="SH82" s="301"/>
      <c r="SI82" s="301"/>
      <c r="SJ82" s="301"/>
      <c r="SK82" s="301"/>
      <c r="SL82" s="301"/>
      <c r="SM82" s="301"/>
      <c r="SN82" s="301"/>
      <c r="SO82" s="301"/>
      <c r="SP82" s="301"/>
      <c r="SQ82" s="301"/>
      <c r="SR82" s="301"/>
      <c r="SS82" s="301"/>
      <c r="ST82" s="301"/>
      <c r="SU82" s="301"/>
      <c r="SV82" s="301"/>
      <c r="SW82" s="301"/>
      <c r="SX82" s="301"/>
      <c r="SY82" s="301"/>
      <c r="SZ82" s="301"/>
      <c r="TA82" s="301"/>
      <c r="TB82" s="301"/>
      <c r="TC82" s="301"/>
      <c r="TD82" s="301"/>
      <c r="TE82" s="301"/>
      <c r="TF82" s="301"/>
      <c r="TG82" s="301"/>
      <c r="TH82" s="301"/>
      <c r="TI82" s="301"/>
      <c r="TJ82" s="301"/>
      <c r="TK82" s="301"/>
      <c r="TL82" s="301"/>
      <c r="TM82" s="301"/>
      <c r="TN82" s="301"/>
      <c r="TO82" s="301"/>
      <c r="TP82" s="301"/>
      <c r="TQ82" s="301"/>
      <c r="TR82" s="301"/>
      <c r="TS82" s="301"/>
      <c r="TT82" s="301"/>
      <c r="TU82" s="301"/>
      <c r="TV82" s="301"/>
      <c r="TW82" s="301"/>
      <c r="TX82" s="301"/>
      <c r="TY82" s="301"/>
      <c r="TZ82" s="301"/>
      <c r="UA82" s="301"/>
      <c r="UB82" s="301"/>
      <c r="UC82" s="301"/>
      <c r="UD82" s="301"/>
      <c r="UE82" s="301"/>
      <c r="UF82" s="301"/>
      <c r="UG82" s="301"/>
      <c r="UH82" s="301"/>
      <c r="UI82" s="301"/>
      <c r="UJ82" s="301"/>
      <c r="UK82" s="301"/>
      <c r="UL82" s="301"/>
      <c r="UM82" s="301"/>
      <c r="UN82" s="301"/>
      <c r="UO82" s="301"/>
      <c r="UP82" s="301"/>
      <c r="UQ82" s="301"/>
      <c r="UR82" s="301"/>
      <c r="US82" s="301"/>
      <c r="UT82" s="301"/>
      <c r="UU82" s="301"/>
      <c r="UV82" s="301"/>
      <c r="UW82" s="301"/>
      <c r="UX82" s="301"/>
      <c r="UY82" s="301"/>
      <c r="UZ82" s="301"/>
      <c r="VA82" s="301"/>
      <c r="VB82" s="301"/>
      <c r="VC82" s="301"/>
      <c r="VD82" s="301"/>
      <c r="VE82" s="301"/>
      <c r="VF82" s="301"/>
      <c r="VG82" s="301"/>
      <c r="VH82" s="301"/>
      <c r="VI82" s="301"/>
      <c r="VJ82" s="301"/>
      <c r="VK82" s="301"/>
      <c r="VL82" s="301"/>
      <c r="VM82" s="301"/>
      <c r="VN82" s="301"/>
      <c r="VO82" s="301"/>
      <c r="VP82" s="301"/>
      <c r="VQ82" s="301"/>
      <c r="VR82" s="301"/>
      <c r="VS82" s="301"/>
      <c r="VT82" s="301"/>
      <c r="VU82" s="301"/>
      <c r="VV82" s="301"/>
      <c r="VW82" s="301"/>
      <c r="VX82" s="301"/>
      <c r="VY82" s="301"/>
      <c r="VZ82" s="301"/>
      <c r="WA82" s="301"/>
      <c r="WB82" s="301"/>
      <c r="WC82" s="301"/>
      <c r="WD82" s="301"/>
      <c r="WE82" s="301"/>
      <c r="WF82" s="301"/>
      <c r="WG82" s="301"/>
      <c r="WH82" s="301"/>
      <c r="WI82" s="301"/>
      <c r="WJ82" s="301"/>
      <c r="WK82" s="301"/>
      <c r="WL82" s="301"/>
      <c r="WM82" s="301"/>
      <c r="WN82" s="301"/>
      <c r="WO82" s="301"/>
      <c r="WP82" s="301"/>
      <c r="WQ82" s="301"/>
      <c r="WR82" s="301"/>
      <c r="WS82" s="301"/>
      <c r="WT82" s="301"/>
      <c r="WU82" s="301"/>
      <c r="WV82" s="301"/>
      <c r="WW82" s="301"/>
      <c r="WX82" s="301"/>
      <c r="WY82" s="301"/>
      <c r="WZ82" s="301"/>
      <c r="XA82" s="301"/>
      <c r="XB82" s="301"/>
      <c r="XC82" s="301"/>
      <c r="XD82" s="301"/>
      <c r="XE82" s="301"/>
      <c r="XF82" s="301"/>
      <c r="XG82" s="301"/>
      <c r="XH82" s="301"/>
      <c r="XI82" s="301"/>
      <c r="XJ82" s="301"/>
      <c r="XK82" s="301"/>
      <c r="XL82" s="301"/>
      <c r="XM82" s="301"/>
      <c r="XN82" s="301"/>
      <c r="XO82" s="301"/>
      <c r="XP82" s="301"/>
      <c r="XQ82" s="301"/>
      <c r="XR82" s="301"/>
      <c r="XS82" s="301"/>
      <c r="XT82" s="301"/>
      <c r="XU82" s="301"/>
      <c r="XV82" s="301"/>
      <c r="XW82" s="301"/>
      <c r="XX82" s="301"/>
      <c r="XY82" s="301"/>
      <c r="XZ82" s="301"/>
      <c r="YA82" s="301"/>
      <c r="YB82" s="301"/>
      <c r="YC82" s="301"/>
      <c r="YD82" s="301"/>
      <c r="YE82" s="301"/>
      <c r="YF82" s="301"/>
      <c r="YG82" s="301"/>
      <c r="YH82" s="301"/>
      <c r="YI82" s="301"/>
      <c r="YJ82" s="301"/>
      <c r="YK82" s="301"/>
      <c r="YL82" s="301"/>
      <c r="YM82" s="301"/>
      <c r="YN82" s="301"/>
      <c r="YO82" s="301"/>
      <c r="YP82" s="301"/>
      <c r="YQ82" s="301"/>
      <c r="YR82" s="301"/>
      <c r="YS82" s="301"/>
      <c r="YT82" s="301"/>
      <c r="YU82" s="301"/>
      <c r="YV82" s="301"/>
      <c r="YW82" s="301"/>
      <c r="YX82" s="301"/>
      <c r="YY82" s="301"/>
      <c r="YZ82" s="301"/>
      <c r="ZA82" s="301"/>
      <c r="ZB82" s="301"/>
      <c r="ZC82" s="301"/>
      <c r="ZD82" s="301"/>
      <c r="ZE82" s="301"/>
      <c r="ZF82" s="301"/>
      <c r="ZG82" s="301"/>
      <c r="ZH82" s="301"/>
      <c r="ZI82" s="301"/>
      <c r="ZJ82" s="301"/>
      <c r="ZK82" s="301"/>
      <c r="ZL82" s="301"/>
      <c r="ZM82" s="301"/>
      <c r="ZN82" s="301"/>
      <c r="ZO82" s="301"/>
      <c r="ZP82" s="301"/>
      <c r="ZQ82" s="301"/>
      <c r="ZR82" s="301"/>
      <c r="ZS82" s="301"/>
      <c r="ZT82" s="301"/>
      <c r="ZU82" s="301"/>
      <c r="ZV82" s="301"/>
      <c r="ZW82" s="301"/>
      <c r="ZX82" s="301"/>
      <c r="ZY82" s="301"/>
      <c r="ZZ82" s="301"/>
      <c r="AAA82" s="301"/>
      <c r="AAB82" s="301"/>
      <c r="AAC82" s="301"/>
      <c r="AAD82" s="301"/>
      <c r="AAE82" s="301"/>
      <c r="AAF82" s="301"/>
      <c r="AAG82" s="301"/>
      <c r="AAH82" s="301"/>
      <c r="AAI82" s="301"/>
      <c r="AAJ82" s="301"/>
      <c r="AAK82" s="301"/>
      <c r="AAL82" s="301"/>
      <c r="AAM82" s="301"/>
      <c r="AAN82" s="301"/>
      <c r="AAO82" s="301"/>
      <c r="AAP82" s="301"/>
      <c r="AAQ82" s="301"/>
      <c r="AAR82" s="301"/>
      <c r="AAS82" s="301"/>
      <c r="AAT82" s="301"/>
      <c r="AAU82" s="301"/>
      <c r="AAV82" s="301"/>
      <c r="AAW82" s="301"/>
      <c r="AAX82" s="301"/>
      <c r="AAY82" s="301"/>
      <c r="AAZ82" s="301"/>
      <c r="ABA82" s="301"/>
      <c r="ABB82" s="301"/>
      <c r="ABC82" s="301"/>
      <c r="ABD82" s="301"/>
      <c r="ABE82" s="301"/>
      <c r="ABF82" s="301"/>
      <c r="ABG82" s="301"/>
      <c r="ABH82" s="301"/>
      <c r="ABI82" s="301"/>
      <c r="ABJ82" s="301"/>
      <c r="ABK82" s="301"/>
      <c r="ABL82" s="301"/>
      <c r="ABM82" s="301"/>
      <c r="ABN82" s="301"/>
      <c r="ABO82" s="301"/>
      <c r="ABP82" s="301"/>
      <c r="ABQ82" s="301"/>
      <c r="ABR82" s="301"/>
      <c r="ABS82" s="301"/>
      <c r="ABT82" s="301"/>
      <c r="ABU82" s="301"/>
      <c r="ABV82" s="301"/>
      <c r="ABW82" s="301"/>
      <c r="ABX82" s="301"/>
      <c r="ABY82" s="301"/>
      <c r="ABZ82" s="301"/>
      <c r="ACA82" s="301"/>
      <c r="ACB82" s="301"/>
      <c r="ACC82" s="301"/>
      <c r="ACD82" s="301"/>
      <c r="ACE82" s="301"/>
      <c r="ACF82" s="301"/>
      <c r="ACG82" s="301"/>
      <c r="ACH82" s="301"/>
      <c r="ACI82" s="301"/>
      <c r="ACJ82" s="301"/>
      <c r="ACK82" s="301"/>
      <c r="ACL82" s="301"/>
      <c r="ACM82" s="301"/>
      <c r="ACN82" s="301"/>
      <c r="ACO82" s="301"/>
      <c r="ACP82" s="301"/>
      <c r="ACQ82" s="301"/>
      <c r="ACR82" s="301"/>
      <c r="ACS82" s="301"/>
      <c r="ACT82" s="301"/>
      <c r="ACU82" s="301"/>
      <c r="ACV82" s="301"/>
      <c r="ACW82" s="301"/>
      <c r="ACX82" s="301"/>
      <c r="ACY82" s="301"/>
      <c r="ACZ82" s="301"/>
      <c r="ADA82" s="301"/>
      <c r="ADB82" s="301"/>
      <c r="ADC82" s="301"/>
      <c r="ADD82" s="301"/>
      <c r="ADE82" s="301"/>
      <c r="ADF82" s="301"/>
      <c r="ADG82" s="301"/>
      <c r="ADH82" s="301"/>
      <c r="ADI82" s="301"/>
      <c r="ADJ82" s="301"/>
      <c r="ADK82" s="301"/>
      <c r="ADL82" s="301"/>
      <c r="ADM82" s="301"/>
      <c r="ADN82" s="301"/>
      <c r="ADO82" s="301"/>
      <c r="ADP82" s="301"/>
      <c r="ADQ82" s="301"/>
      <c r="ADR82" s="301"/>
      <c r="ADS82" s="301"/>
      <c r="ADT82" s="301"/>
      <c r="ADU82" s="301"/>
      <c r="ADV82" s="301"/>
      <c r="ADW82" s="301"/>
      <c r="ADX82" s="301"/>
      <c r="ADY82" s="301"/>
      <c r="ADZ82" s="301"/>
      <c r="AEA82" s="301"/>
      <c r="AEB82" s="301"/>
      <c r="AEC82" s="301"/>
      <c r="AED82" s="301"/>
      <c r="AEE82" s="301"/>
      <c r="AEF82" s="301"/>
      <c r="AEG82" s="301"/>
      <c r="AEH82" s="301"/>
      <c r="AEI82" s="301"/>
      <c r="AEJ82" s="301"/>
      <c r="AEK82" s="301"/>
      <c r="AEL82" s="301"/>
      <c r="AEM82" s="301"/>
      <c r="AEN82" s="301"/>
      <c r="AEO82" s="301"/>
      <c r="AEP82" s="301"/>
      <c r="AEQ82" s="301"/>
      <c r="AER82" s="301"/>
      <c r="AES82" s="301"/>
      <c r="AET82" s="301"/>
      <c r="AEU82" s="301"/>
      <c r="AEV82" s="301"/>
      <c r="AEW82" s="301"/>
      <c r="AEX82" s="301"/>
      <c r="AEY82" s="301"/>
      <c r="AEZ82" s="301"/>
      <c r="AFA82" s="301"/>
      <c r="AFB82" s="301"/>
      <c r="AFC82" s="301"/>
      <c r="AFD82" s="301"/>
      <c r="AFE82" s="301"/>
      <c r="AFF82" s="301"/>
      <c r="AFG82" s="301"/>
      <c r="AFH82" s="301"/>
      <c r="AFI82" s="301"/>
      <c r="AFJ82" s="301"/>
      <c r="AFK82" s="301"/>
      <c r="AFL82" s="301"/>
      <c r="AFM82" s="301"/>
      <c r="AFN82" s="301"/>
      <c r="AFO82" s="301"/>
      <c r="AFP82" s="301"/>
      <c r="AFQ82" s="301"/>
      <c r="AFR82" s="301"/>
      <c r="AFS82" s="301"/>
      <c r="AFT82" s="301"/>
      <c r="AFU82" s="301"/>
      <c r="AFV82" s="301"/>
      <c r="AFW82" s="301"/>
      <c r="AFX82" s="301"/>
      <c r="AFY82" s="301"/>
      <c r="AFZ82" s="301"/>
      <c r="AGA82" s="301"/>
      <c r="AGB82" s="301"/>
      <c r="AGC82" s="301"/>
      <c r="AGD82" s="301"/>
      <c r="AGE82" s="301"/>
      <c r="AGF82" s="301"/>
      <c r="AGG82" s="301"/>
      <c r="AGH82" s="301"/>
      <c r="AGI82" s="301"/>
      <c r="AGJ82" s="301"/>
      <c r="AGK82" s="301"/>
      <c r="AGL82" s="301"/>
      <c r="AGM82" s="301"/>
      <c r="AGN82" s="301"/>
      <c r="AGO82" s="301"/>
      <c r="AGP82" s="301"/>
      <c r="AGQ82" s="301"/>
      <c r="AGR82" s="301"/>
      <c r="AGS82" s="301"/>
      <c r="AGT82" s="301"/>
      <c r="AGU82" s="301"/>
      <c r="AGV82" s="301"/>
      <c r="AGW82" s="301"/>
      <c r="AGX82" s="301"/>
      <c r="AGY82" s="301"/>
      <c r="AGZ82" s="301"/>
      <c r="AHA82" s="301"/>
      <c r="AHB82" s="301"/>
      <c r="AHC82" s="301"/>
      <c r="AHD82" s="301"/>
      <c r="AHE82" s="301"/>
      <c r="AHF82" s="301"/>
      <c r="AHG82" s="301"/>
      <c r="AHH82" s="301"/>
      <c r="AHI82" s="301"/>
      <c r="AHJ82" s="301"/>
      <c r="AHK82" s="301"/>
      <c r="AHL82" s="301"/>
      <c r="AHM82" s="301"/>
      <c r="AHN82" s="301"/>
      <c r="AHO82" s="301"/>
      <c r="AHP82" s="301"/>
      <c r="AHQ82" s="301"/>
      <c r="AHR82" s="301"/>
      <c r="AHS82" s="301"/>
      <c r="AHT82" s="301"/>
      <c r="AHU82" s="301"/>
      <c r="AHV82" s="301"/>
      <c r="AHW82" s="301"/>
      <c r="AHX82" s="301"/>
      <c r="AHY82" s="301"/>
      <c r="AHZ82" s="301"/>
      <c r="AIA82" s="301"/>
      <c r="AIB82" s="301"/>
      <c r="AIC82" s="301"/>
      <c r="AID82" s="301"/>
      <c r="AIE82" s="301"/>
      <c r="AIF82" s="301"/>
      <c r="AIG82" s="301"/>
      <c r="AIH82" s="301"/>
      <c r="AII82" s="301"/>
      <c r="AIJ82" s="301"/>
      <c r="AIK82" s="301"/>
      <c r="AIL82" s="301"/>
      <c r="AIM82" s="301"/>
      <c r="AIN82" s="301"/>
      <c r="AIO82" s="301"/>
      <c r="AIP82" s="301"/>
      <c r="AIQ82" s="301"/>
      <c r="AIR82" s="301"/>
      <c r="AIS82" s="301"/>
      <c r="AIT82" s="301"/>
      <c r="AIU82" s="301"/>
      <c r="AIV82" s="301"/>
      <c r="AIW82" s="301"/>
      <c r="AIX82" s="301"/>
      <c r="AIY82" s="301"/>
      <c r="AIZ82" s="301"/>
      <c r="AJA82" s="301"/>
      <c r="AJB82" s="301"/>
      <c r="AJC82" s="301"/>
      <c r="AJD82" s="301"/>
      <c r="AJE82" s="301"/>
      <c r="AJF82" s="301"/>
      <c r="AJG82" s="301"/>
      <c r="AJH82" s="301"/>
      <c r="AJI82" s="301"/>
      <c r="AJJ82" s="301"/>
      <c r="AJK82" s="301"/>
      <c r="AJL82" s="301"/>
      <c r="AJM82" s="301"/>
      <c r="AJN82" s="301"/>
      <c r="AJO82" s="301"/>
      <c r="AJP82" s="301"/>
      <c r="AJQ82" s="301"/>
      <c r="AJR82" s="301"/>
      <c r="AJS82" s="301"/>
      <c r="AJT82" s="301"/>
      <c r="AJU82" s="301"/>
      <c r="AJV82" s="301"/>
      <c r="AJW82" s="301"/>
      <c r="AJX82" s="301"/>
      <c r="AJY82" s="301"/>
      <c r="AJZ82" s="301"/>
      <c r="AKA82" s="301"/>
      <c r="AKB82" s="301"/>
      <c r="AKC82" s="301"/>
      <c r="AKD82" s="301"/>
      <c r="AKE82" s="301"/>
      <c r="AKF82" s="301"/>
      <c r="AKG82" s="301"/>
      <c r="AKH82" s="301"/>
      <c r="AKI82" s="301"/>
      <c r="AKJ82" s="301"/>
      <c r="AKK82" s="301"/>
      <c r="AKL82" s="301"/>
      <c r="AKM82" s="301"/>
      <c r="AKN82" s="301"/>
      <c r="AKO82" s="301"/>
      <c r="AKP82" s="301"/>
      <c r="AKQ82" s="301"/>
      <c r="AKR82" s="301"/>
      <c r="AKS82" s="301"/>
      <c r="AKT82" s="301"/>
      <c r="AKU82" s="301"/>
      <c r="AKV82" s="301"/>
      <c r="AKW82" s="301"/>
      <c r="AKX82" s="301"/>
      <c r="AKY82" s="301"/>
      <c r="AKZ82" s="301"/>
      <c r="ALA82" s="301"/>
      <c r="ALB82" s="301"/>
      <c r="ALC82" s="301"/>
      <c r="ALD82" s="301"/>
      <c r="ALE82" s="301"/>
      <c r="ALF82" s="301"/>
      <c r="ALG82" s="301"/>
      <c r="ALH82" s="301"/>
      <c r="ALI82" s="301"/>
      <c r="ALJ82" s="301"/>
      <c r="ALK82" s="301"/>
      <c r="ALL82" s="301"/>
      <c r="ALM82" s="301"/>
      <c r="ALN82" s="301"/>
      <c r="ALO82" s="301"/>
      <c r="ALP82" s="301"/>
      <c r="ALQ82" s="301"/>
      <c r="ALR82" s="301"/>
      <c r="ALS82" s="301"/>
      <c r="ALT82" s="301"/>
      <c r="ALU82" s="301"/>
      <c r="ALV82" s="301"/>
      <c r="ALW82" s="301"/>
      <c r="ALX82" s="301"/>
      <c r="ALY82" s="301"/>
      <c r="ALZ82" s="301"/>
      <c r="AMA82" s="301"/>
      <c r="AMB82" s="301"/>
      <c r="AMC82" s="301"/>
      <c r="AMD82" s="301"/>
      <c r="AME82" s="301"/>
      <c r="AMF82" s="301"/>
      <c r="AMG82" s="301"/>
      <c r="AMH82" s="301"/>
      <c r="AMI82" s="301"/>
      <c r="AMJ82" s="301"/>
      <c r="AMK82" s="301"/>
    </row>
    <row r="83" spans="1:1025" ht="30.6" customHeight="1" thickBot="1" x14ac:dyDescent="0.25">
      <c r="A83" s="252" t="s">
        <v>163</v>
      </c>
      <c r="B83" s="242" t="s">
        <v>155</v>
      </c>
      <c r="C83" s="243">
        <v>1</v>
      </c>
      <c r="D83" s="244">
        <v>200</v>
      </c>
      <c r="E83" s="366">
        <f>D83*C83</f>
        <v>200</v>
      </c>
      <c r="F83" s="364"/>
      <c r="G83" s="294"/>
      <c r="H83" s="301"/>
      <c r="I83" s="301"/>
      <c r="J83" s="301"/>
      <c r="K83" s="301"/>
      <c r="L83" s="301"/>
      <c r="M83" s="301"/>
      <c r="N83" s="301"/>
      <c r="O83" s="301"/>
      <c r="P83" s="301"/>
      <c r="Q83" s="301"/>
      <c r="R83" s="301"/>
      <c r="S83" s="301"/>
      <c r="T83" s="301"/>
      <c r="U83" s="301"/>
      <c r="V83" s="301"/>
      <c r="W83" s="301"/>
      <c r="X83" s="301"/>
      <c r="Y83" s="301"/>
      <c r="Z83" s="301"/>
      <c r="AA83" s="301"/>
      <c r="AB83" s="301"/>
      <c r="AC83" s="301"/>
      <c r="AD83" s="301"/>
      <c r="AE83" s="301"/>
      <c r="AF83" s="301"/>
      <c r="AG83" s="301"/>
      <c r="AH83" s="301"/>
      <c r="AI83" s="301"/>
      <c r="AJ83" s="301"/>
      <c r="AK83" s="301"/>
      <c r="AL83" s="301"/>
      <c r="AM83" s="301"/>
      <c r="AN83" s="301"/>
      <c r="AO83" s="301"/>
      <c r="AP83" s="301"/>
      <c r="AQ83" s="301"/>
      <c r="AR83" s="301"/>
      <c r="AS83" s="301"/>
      <c r="AT83" s="301"/>
      <c r="AU83" s="301"/>
      <c r="AV83" s="301"/>
      <c r="AW83" s="301"/>
      <c r="AX83" s="301"/>
      <c r="AY83" s="301"/>
      <c r="AZ83" s="301"/>
      <c r="BA83" s="301"/>
      <c r="BB83" s="301"/>
      <c r="BC83" s="301"/>
      <c r="BD83" s="301"/>
      <c r="BE83" s="301"/>
      <c r="BF83" s="301"/>
      <c r="BG83" s="301"/>
      <c r="BH83" s="301"/>
      <c r="BI83" s="301"/>
      <c r="BJ83" s="301"/>
      <c r="BK83" s="301"/>
      <c r="BL83" s="301"/>
      <c r="BM83" s="301"/>
      <c r="BN83" s="301"/>
      <c r="BO83" s="301"/>
      <c r="BP83" s="301"/>
      <c r="BQ83" s="301"/>
      <c r="BR83" s="301"/>
      <c r="BS83" s="301"/>
      <c r="BT83" s="301"/>
      <c r="BU83" s="301"/>
      <c r="BV83" s="301"/>
      <c r="BW83" s="301"/>
      <c r="BX83" s="301"/>
      <c r="BY83" s="301"/>
      <c r="BZ83" s="301"/>
      <c r="CA83" s="301"/>
      <c r="CB83" s="301"/>
      <c r="CC83" s="301"/>
      <c r="CD83" s="301"/>
      <c r="CE83" s="301"/>
      <c r="CF83" s="301"/>
      <c r="CG83" s="301"/>
      <c r="CH83" s="301"/>
      <c r="CI83" s="301"/>
      <c r="CJ83" s="301"/>
      <c r="CK83" s="301"/>
      <c r="CL83" s="301"/>
      <c r="CM83" s="301"/>
      <c r="CN83" s="301"/>
      <c r="CO83" s="301"/>
      <c r="CP83" s="301"/>
      <c r="CQ83" s="301"/>
      <c r="CR83" s="301"/>
      <c r="CS83" s="301"/>
      <c r="CT83" s="301"/>
      <c r="CU83" s="301"/>
      <c r="CV83" s="301"/>
      <c r="CW83" s="301"/>
      <c r="CX83" s="301"/>
      <c r="CY83" s="301"/>
      <c r="CZ83" s="301"/>
      <c r="DA83" s="301"/>
      <c r="DB83" s="301"/>
      <c r="DC83" s="301"/>
      <c r="DD83" s="301"/>
      <c r="DE83" s="301"/>
      <c r="DF83" s="301"/>
      <c r="DG83" s="301"/>
      <c r="DH83" s="301"/>
      <c r="DI83" s="301"/>
      <c r="DJ83" s="301"/>
      <c r="DK83" s="301"/>
      <c r="DL83" s="301"/>
      <c r="DM83" s="301"/>
      <c r="DN83" s="301"/>
      <c r="DO83" s="301"/>
      <c r="DP83" s="301"/>
      <c r="DQ83" s="301"/>
      <c r="DR83" s="301"/>
      <c r="DS83" s="301"/>
      <c r="DT83" s="301"/>
      <c r="DU83" s="301"/>
      <c r="DV83" s="301"/>
      <c r="DW83" s="301"/>
      <c r="DX83" s="301"/>
      <c r="DY83" s="301"/>
      <c r="DZ83" s="301"/>
      <c r="EA83" s="301"/>
      <c r="EB83" s="301"/>
      <c r="EC83" s="301"/>
      <c r="ED83" s="301"/>
      <c r="EE83" s="301"/>
      <c r="EF83" s="301"/>
      <c r="EG83" s="301"/>
      <c r="EH83" s="301"/>
      <c r="EI83" s="301"/>
      <c r="EJ83" s="301"/>
      <c r="EK83" s="301"/>
      <c r="EL83" s="301"/>
      <c r="EM83" s="301"/>
      <c r="EN83" s="301"/>
      <c r="EO83" s="301"/>
      <c r="EP83" s="301"/>
      <c r="EQ83" s="301"/>
      <c r="ER83" s="301"/>
      <c r="ES83" s="301"/>
      <c r="ET83" s="301"/>
      <c r="EU83" s="301"/>
      <c r="EV83" s="301"/>
      <c r="EW83" s="301"/>
      <c r="EX83" s="301"/>
      <c r="EY83" s="301"/>
      <c r="EZ83" s="301"/>
      <c r="FA83" s="301"/>
      <c r="FB83" s="301"/>
      <c r="FC83" s="301"/>
      <c r="FD83" s="301"/>
      <c r="FE83" s="301"/>
      <c r="FF83" s="301"/>
      <c r="FG83" s="301"/>
      <c r="FH83" s="301"/>
      <c r="FI83" s="301"/>
      <c r="FJ83" s="301"/>
      <c r="FK83" s="301"/>
      <c r="FL83" s="301"/>
      <c r="FM83" s="301"/>
      <c r="FN83" s="301"/>
      <c r="FO83" s="301"/>
      <c r="FP83" s="301"/>
      <c r="FQ83" s="301"/>
      <c r="FR83" s="301"/>
      <c r="FS83" s="301"/>
      <c r="FT83" s="301"/>
      <c r="FU83" s="301"/>
      <c r="FV83" s="301"/>
      <c r="FW83" s="301"/>
      <c r="FX83" s="301"/>
      <c r="FY83" s="301"/>
      <c r="FZ83" s="301"/>
      <c r="GA83" s="301"/>
      <c r="GB83" s="301"/>
      <c r="GC83" s="301"/>
      <c r="GD83" s="301"/>
      <c r="GE83" s="301"/>
      <c r="GF83" s="301"/>
      <c r="GG83" s="301"/>
      <c r="GH83" s="301"/>
      <c r="GI83" s="301"/>
      <c r="GJ83" s="301"/>
      <c r="GK83" s="301"/>
      <c r="GL83" s="301"/>
      <c r="GM83" s="301"/>
      <c r="GN83" s="301"/>
      <c r="GO83" s="301"/>
      <c r="GP83" s="301"/>
      <c r="GQ83" s="301"/>
      <c r="GR83" s="301"/>
      <c r="GS83" s="301"/>
      <c r="GT83" s="301"/>
      <c r="GU83" s="301"/>
      <c r="GV83" s="301"/>
      <c r="GW83" s="301"/>
      <c r="GX83" s="301"/>
      <c r="GY83" s="301"/>
      <c r="GZ83" s="301"/>
      <c r="HA83" s="301"/>
      <c r="HB83" s="301"/>
      <c r="HC83" s="301"/>
      <c r="HD83" s="301"/>
      <c r="HE83" s="301"/>
      <c r="HF83" s="301"/>
      <c r="HG83" s="301"/>
      <c r="HH83" s="301"/>
      <c r="HI83" s="301"/>
      <c r="HJ83" s="301"/>
      <c r="HK83" s="301"/>
      <c r="HL83" s="301"/>
      <c r="HM83" s="301"/>
      <c r="HN83" s="301"/>
      <c r="HO83" s="301"/>
      <c r="HP83" s="301"/>
      <c r="HQ83" s="301"/>
      <c r="HR83" s="301"/>
      <c r="HS83" s="301"/>
      <c r="HT83" s="301"/>
      <c r="HU83" s="301"/>
      <c r="HV83" s="301"/>
      <c r="HW83" s="301"/>
      <c r="HX83" s="301"/>
      <c r="HY83" s="301"/>
      <c r="HZ83" s="301"/>
      <c r="IA83" s="301"/>
      <c r="IB83" s="301"/>
      <c r="IC83" s="301"/>
      <c r="ID83" s="301"/>
      <c r="IE83" s="301"/>
      <c r="IF83" s="301"/>
      <c r="IG83" s="301"/>
      <c r="IH83" s="301"/>
      <c r="II83" s="301"/>
      <c r="IJ83" s="301"/>
      <c r="IK83" s="301"/>
      <c r="IL83" s="301"/>
      <c r="IM83" s="301"/>
      <c r="IN83" s="301"/>
      <c r="IO83" s="301"/>
      <c r="IP83" s="301"/>
      <c r="IQ83" s="301"/>
      <c r="IR83" s="301"/>
      <c r="IS83" s="301"/>
      <c r="IT83" s="301"/>
      <c r="IU83" s="301"/>
      <c r="IV83" s="301"/>
      <c r="IW83" s="301"/>
      <c r="IX83" s="301"/>
      <c r="IY83" s="301"/>
      <c r="IZ83" s="301"/>
      <c r="JA83" s="301"/>
      <c r="JB83" s="301"/>
      <c r="JC83" s="301"/>
      <c r="JD83" s="301"/>
      <c r="JE83" s="301"/>
      <c r="JF83" s="301"/>
      <c r="JG83" s="301"/>
      <c r="JH83" s="301"/>
      <c r="JI83" s="301"/>
      <c r="JJ83" s="301"/>
      <c r="JK83" s="301"/>
      <c r="JL83" s="301"/>
      <c r="JM83" s="301"/>
      <c r="JN83" s="301"/>
      <c r="JO83" s="301"/>
      <c r="JP83" s="301"/>
      <c r="JQ83" s="301"/>
      <c r="JR83" s="301"/>
      <c r="JS83" s="301"/>
      <c r="JT83" s="301"/>
      <c r="JU83" s="301"/>
      <c r="JV83" s="301"/>
      <c r="JW83" s="301"/>
      <c r="JX83" s="301"/>
      <c r="JY83" s="301"/>
      <c r="JZ83" s="301"/>
      <c r="KA83" s="301"/>
      <c r="KB83" s="301"/>
      <c r="KC83" s="301"/>
      <c r="KD83" s="301"/>
      <c r="KE83" s="301"/>
      <c r="KF83" s="301"/>
      <c r="KG83" s="301"/>
      <c r="KH83" s="301"/>
      <c r="KI83" s="301"/>
      <c r="KJ83" s="301"/>
      <c r="KK83" s="301"/>
      <c r="KL83" s="301"/>
      <c r="KM83" s="301"/>
      <c r="KN83" s="301"/>
      <c r="KO83" s="301"/>
      <c r="KP83" s="301"/>
      <c r="KQ83" s="301"/>
      <c r="KR83" s="301"/>
      <c r="KS83" s="301"/>
      <c r="KT83" s="301"/>
      <c r="KU83" s="301"/>
      <c r="KV83" s="301"/>
      <c r="KW83" s="301"/>
      <c r="KX83" s="301"/>
      <c r="KY83" s="301"/>
      <c r="KZ83" s="301"/>
      <c r="LA83" s="301"/>
      <c r="LB83" s="301"/>
      <c r="LC83" s="301"/>
      <c r="LD83" s="301"/>
      <c r="LE83" s="301"/>
      <c r="LF83" s="301"/>
      <c r="LG83" s="301"/>
      <c r="LH83" s="301"/>
      <c r="LI83" s="301"/>
      <c r="LJ83" s="301"/>
      <c r="LK83" s="301"/>
      <c r="LL83" s="301"/>
      <c r="LM83" s="301"/>
      <c r="LN83" s="301"/>
      <c r="LO83" s="301"/>
      <c r="LP83" s="301"/>
      <c r="LQ83" s="301"/>
      <c r="LR83" s="301"/>
      <c r="LS83" s="301"/>
      <c r="LT83" s="301"/>
      <c r="LU83" s="301"/>
      <c r="LV83" s="301"/>
      <c r="LW83" s="301"/>
      <c r="LX83" s="301"/>
      <c r="LY83" s="301"/>
      <c r="LZ83" s="301"/>
      <c r="MA83" s="301"/>
      <c r="MB83" s="301"/>
      <c r="MC83" s="301"/>
      <c r="MD83" s="301"/>
      <c r="ME83" s="301"/>
      <c r="MF83" s="301"/>
      <c r="MG83" s="301"/>
      <c r="MH83" s="301"/>
      <c r="MI83" s="301"/>
      <c r="MJ83" s="301"/>
      <c r="MK83" s="301"/>
      <c r="ML83" s="301"/>
      <c r="MM83" s="301"/>
      <c r="MN83" s="301"/>
      <c r="MO83" s="301"/>
      <c r="MP83" s="301"/>
      <c r="MQ83" s="301"/>
      <c r="MR83" s="301"/>
      <c r="MS83" s="301"/>
      <c r="MT83" s="301"/>
      <c r="MU83" s="301"/>
      <c r="MV83" s="301"/>
      <c r="MW83" s="301"/>
      <c r="MX83" s="301"/>
      <c r="MY83" s="301"/>
      <c r="MZ83" s="301"/>
      <c r="NA83" s="301"/>
      <c r="NB83" s="301"/>
      <c r="NC83" s="301"/>
      <c r="ND83" s="301"/>
      <c r="NE83" s="301"/>
      <c r="NF83" s="301"/>
      <c r="NG83" s="301"/>
      <c r="NH83" s="301"/>
      <c r="NI83" s="301"/>
      <c r="NJ83" s="301"/>
      <c r="NK83" s="301"/>
      <c r="NL83" s="301"/>
      <c r="NM83" s="301"/>
      <c r="NN83" s="301"/>
      <c r="NO83" s="301"/>
      <c r="NP83" s="301"/>
      <c r="NQ83" s="301"/>
      <c r="NR83" s="301"/>
      <c r="NS83" s="301"/>
      <c r="NT83" s="301"/>
      <c r="NU83" s="301"/>
      <c r="NV83" s="301"/>
      <c r="NW83" s="301"/>
      <c r="NX83" s="301"/>
      <c r="NY83" s="301"/>
      <c r="NZ83" s="301"/>
      <c r="OA83" s="301"/>
      <c r="OB83" s="301"/>
      <c r="OC83" s="301"/>
      <c r="OD83" s="301"/>
      <c r="OE83" s="301"/>
      <c r="OF83" s="301"/>
      <c r="OG83" s="301"/>
      <c r="OH83" s="301"/>
      <c r="OI83" s="301"/>
      <c r="OJ83" s="301"/>
      <c r="OK83" s="301"/>
      <c r="OL83" s="301"/>
      <c r="OM83" s="301"/>
      <c r="ON83" s="301"/>
      <c r="OO83" s="301"/>
      <c r="OP83" s="301"/>
      <c r="OQ83" s="301"/>
      <c r="OR83" s="301"/>
      <c r="OS83" s="301"/>
      <c r="OT83" s="301"/>
      <c r="OU83" s="301"/>
      <c r="OV83" s="301"/>
      <c r="OW83" s="301"/>
      <c r="OX83" s="301"/>
      <c r="OY83" s="301"/>
      <c r="OZ83" s="301"/>
      <c r="PA83" s="301"/>
      <c r="PB83" s="301"/>
      <c r="PC83" s="301"/>
      <c r="PD83" s="301"/>
      <c r="PE83" s="301"/>
      <c r="PF83" s="301"/>
      <c r="PG83" s="301"/>
      <c r="PH83" s="301"/>
      <c r="PI83" s="301"/>
      <c r="PJ83" s="301"/>
      <c r="PK83" s="301"/>
      <c r="PL83" s="301"/>
      <c r="PM83" s="301"/>
      <c r="PN83" s="301"/>
      <c r="PO83" s="301"/>
      <c r="PP83" s="301"/>
      <c r="PQ83" s="301"/>
      <c r="PR83" s="301"/>
      <c r="PS83" s="301"/>
      <c r="PT83" s="301"/>
      <c r="PU83" s="301"/>
      <c r="PV83" s="301"/>
      <c r="PW83" s="301"/>
      <c r="PX83" s="301"/>
      <c r="PY83" s="301"/>
      <c r="PZ83" s="301"/>
      <c r="QA83" s="301"/>
      <c r="QB83" s="301"/>
      <c r="QC83" s="301"/>
      <c r="QD83" s="301"/>
      <c r="QE83" s="301"/>
      <c r="QF83" s="301"/>
      <c r="QG83" s="301"/>
      <c r="QH83" s="301"/>
      <c r="QI83" s="301"/>
      <c r="QJ83" s="301"/>
      <c r="QK83" s="301"/>
      <c r="QL83" s="301"/>
      <c r="QM83" s="301"/>
      <c r="QN83" s="301"/>
      <c r="QO83" s="301"/>
      <c r="QP83" s="301"/>
      <c r="QQ83" s="301"/>
      <c r="QR83" s="301"/>
      <c r="QS83" s="301"/>
      <c r="QT83" s="301"/>
      <c r="QU83" s="301"/>
      <c r="QV83" s="301"/>
      <c r="QW83" s="301"/>
      <c r="QX83" s="301"/>
      <c r="QY83" s="301"/>
      <c r="QZ83" s="301"/>
      <c r="RA83" s="301"/>
      <c r="RB83" s="301"/>
      <c r="RC83" s="301"/>
      <c r="RD83" s="301"/>
      <c r="RE83" s="301"/>
      <c r="RF83" s="301"/>
      <c r="RG83" s="301"/>
      <c r="RH83" s="301"/>
      <c r="RI83" s="301"/>
      <c r="RJ83" s="301"/>
      <c r="RK83" s="301"/>
      <c r="RL83" s="301"/>
      <c r="RM83" s="301"/>
      <c r="RN83" s="301"/>
      <c r="RO83" s="301"/>
      <c r="RP83" s="301"/>
      <c r="RQ83" s="301"/>
      <c r="RR83" s="301"/>
      <c r="RS83" s="301"/>
      <c r="RT83" s="301"/>
      <c r="RU83" s="301"/>
      <c r="RV83" s="301"/>
      <c r="RW83" s="301"/>
      <c r="RX83" s="301"/>
      <c r="RY83" s="301"/>
      <c r="RZ83" s="301"/>
      <c r="SA83" s="301"/>
      <c r="SB83" s="301"/>
      <c r="SC83" s="301"/>
      <c r="SD83" s="301"/>
      <c r="SE83" s="301"/>
      <c r="SF83" s="301"/>
      <c r="SG83" s="301"/>
      <c r="SH83" s="301"/>
      <c r="SI83" s="301"/>
      <c r="SJ83" s="301"/>
      <c r="SK83" s="301"/>
      <c r="SL83" s="301"/>
      <c r="SM83" s="301"/>
      <c r="SN83" s="301"/>
      <c r="SO83" s="301"/>
      <c r="SP83" s="301"/>
      <c r="SQ83" s="301"/>
      <c r="SR83" s="301"/>
      <c r="SS83" s="301"/>
      <c r="ST83" s="301"/>
      <c r="SU83" s="301"/>
      <c r="SV83" s="301"/>
      <c r="SW83" s="301"/>
      <c r="SX83" s="301"/>
      <c r="SY83" s="301"/>
      <c r="SZ83" s="301"/>
      <c r="TA83" s="301"/>
      <c r="TB83" s="301"/>
      <c r="TC83" s="301"/>
      <c r="TD83" s="301"/>
      <c r="TE83" s="301"/>
      <c r="TF83" s="301"/>
      <c r="TG83" s="301"/>
      <c r="TH83" s="301"/>
      <c r="TI83" s="301"/>
      <c r="TJ83" s="301"/>
      <c r="TK83" s="301"/>
      <c r="TL83" s="301"/>
      <c r="TM83" s="301"/>
      <c r="TN83" s="301"/>
      <c r="TO83" s="301"/>
      <c r="TP83" s="301"/>
      <c r="TQ83" s="301"/>
      <c r="TR83" s="301"/>
      <c r="TS83" s="301"/>
      <c r="TT83" s="301"/>
      <c r="TU83" s="301"/>
      <c r="TV83" s="301"/>
      <c r="TW83" s="301"/>
      <c r="TX83" s="301"/>
      <c r="TY83" s="301"/>
      <c r="TZ83" s="301"/>
      <c r="UA83" s="301"/>
      <c r="UB83" s="301"/>
      <c r="UC83" s="301"/>
      <c r="UD83" s="301"/>
      <c r="UE83" s="301"/>
      <c r="UF83" s="301"/>
      <c r="UG83" s="301"/>
      <c r="UH83" s="301"/>
      <c r="UI83" s="301"/>
      <c r="UJ83" s="301"/>
      <c r="UK83" s="301"/>
      <c r="UL83" s="301"/>
      <c r="UM83" s="301"/>
      <c r="UN83" s="301"/>
      <c r="UO83" s="301"/>
      <c r="UP83" s="301"/>
      <c r="UQ83" s="301"/>
      <c r="UR83" s="301"/>
      <c r="US83" s="301"/>
      <c r="UT83" s="301"/>
      <c r="UU83" s="301"/>
      <c r="UV83" s="301"/>
      <c r="UW83" s="301"/>
      <c r="UX83" s="301"/>
      <c r="UY83" s="301"/>
      <c r="UZ83" s="301"/>
      <c r="VA83" s="301"/>
      <c r="VB83" s="301"/>
      <c r="VC83" s="301"/>
      <c r="VD83" s="301"/>
      <c r="VE83" s="301"/>
      <c r="VF83" s="301"/>
      <c r="VG83" s="301"/>
      <c r="VH83" s="301"/>
      <c r="VI83" s="301"/>
      <c r="VJ83" s="301"/>
      <c r="VK83" s="301"/>
      <c r="VL83" s="301"/>
      <c r="VM83" s="301"/>
      <c r="VN83" s="301"/>
      <c r="VO83" s="301"/>
      <c r="VP83" s="301"/>
      <c r="VQ83" s="301"/>
      <c r="VR83" s="301"/>
      <c r="VS83" s="301"/>
      <c r="VT83" s="301"/>
      <c r="VU83" s="301"/>
      <c r="VV83" s="301"/>
      <c r="VW83" s="301"/>
      <c r="VX83" s="301"/>
      <c r="VY83" s="301"/>
      <c r="VZ83" s="301"/>
      <c r="WA83" s="301"/>
      <c r="WB83" s="301"/>
      <c r="WC83" s="301"/>
      <c r="WD83" s="301"/>
      <c r="WE83" s="301"/>
      <c r="WF83" s="301"/>
      <c r="WG83" s="301"/>
      <c r="WH83" s="301"/>
      <c r="WI83" s="301"/>
      <c r="WJ83" s="301"/>
      <c r="WK83" s="301"/>
      <c r="WL83" s="301"/>
      <c r="WM83" s="301"/>
      <c r="WN83" s="301"/>
      <c r="WO83" s="301"/>
      <c r="WP83" s="301"/>
      <c r="WQ83" s="301"/>
      <c r="WR83" s="301"/>
      <c r="WS83" s="301"/>
      <c r="WT83" s="301"/>
      <c r="WU83" s="301"/>
      <c r="WV83" s="301"/>
      <c r="WW83" s="301"/>
      <c r="WX83" s="301"/>
      <c r="WY83" s="301"/>
      <c r="WZ83" s="301"/>
      <c r="XA83" s="301"/>
      <c r="XB83" s="301"/>
      <c r="XC83" s="301"/>
      <c r="XD83" s="301"/>
      <c r="XE83" s="301"/>
      <c r="XF83" s="301"/>
      <c r="XG83" s="301"/>
      <c r="XH83" s="301"/>
      <c r="XI83" s="301"/>
      <c r="XJ83" s="301"/>
      <c r="XK83" s="301"/>
      <c r="XL83" s="301"/>
      <c r="XM83" s="301"/>
      <c r="XN83" s="301"/>
      <c r="XO83" s="301"/>
      <c r="XP83" s="301"/>
      <c r="XQ83" s="301"/>
      <c r="XR83" s="301"/>
      <c r="XS83" s="301"/>
      <c r="XT83" s="301"/>
      <c r="XU83" s="301"/>
      <c r="XV83" s="301"/>
      <c r="XW83" s="301"/>
      <c r="XX83" s="301"/>
      <c r="XY83" s="301"/>
      <c r="XZ83" s="301"/>
      <c r="YA83" s="301"/>
      <c r="YB83" s="301"/>
      <c r="YC83" s="301"/>
      <c r="YD83" s="301"/>
      <c r="YE83" s="301"/>
      <c r="YF83" s="301"/>
      <c r="YG83" s="301"/>
      <c r="YH83" s="301"/>
      <c r="YI83" s="301"/>
      <c r="YJ83" s="301"/>
      <c r="YK83" s="301"/>
      <c r="YL83" s="301"/>
      <c r="YM83" s="301"/>
      <c r="YN83" s="301"/>
      <c r="YO83" s="301"/>
      <c r="YP83" s="301"/>
      <c r="YQ83" s="301"/>
      <c r="YR83" s="301"/>
      <c r="YS83" s="301"/>
      <c r="YT83" s="301"/>
      <c r="YU83" s="301"/>
      <c r="YV83" s="301"/>
      <c r="YW83" s="301"/>
      <c r="YX83" s="301"/>
      <c r="YY83" s="301"/>
      <c r="YZ83" s="301"/>
      <c r="ZA83" s="301"/>
      <c r="ZB83" s="301"/>
      <c r="ZC83" s="301"/>
      <c r="ZD83" s="301"/>
      <c r="ZE83" s="301"/>
      <c r="ZF83" s="301"/>
      <c r="ZG83" s="301"/>
      <c r="ZH83" s="301"/>
      <c r="ZI83" s="301"/>
      <c r="ZJ83" s="301"/>
      <c r="ZK83" s="301"/>
      <c r="ZL83" s="301"/>
      <c r="ZM83" s="301"/>
      <c r="ZN83" s="301"/>
      <c r="ZO83" s="301"/>
      <c r="ZP83" s="301"/>
      <c r="ZQ83" s="301"/>
      <c r="ZR83" s="301"/>
      <c r="ZS83" s="301"/>
      <c r="ZT83" s="301"/>
      <c r="ZU83" s="301"/>
      <c r="ZV83" s="301"/>
      <c r="ZW83" s="301"/>
      <c r="ZX83" s="301"/>
      <c r="ZY83" s="301"/>
      <c r="ZZ83" s="301"/>
      <c r="AAA83" s="301"/>
      <c r="AAB83" s="301"/>
      <c r="AAC83" s="301"/>
      <c r="AAD83" s="301"/>
      <c r="AAE83" s="301"/>
      <c r="AAF83" s="301"/>
      <c r="AAG83" s="301"/>
      <c r="AAH83" s="301"/>
      <c r="AAI83" s="301"/>
      <c r="AAJ83" s="301"/>
      <c r="AAK83" s="301"/>
      <c r="AAL83" s="301"/>
      <c r="AAM83" s="301"/>
      <c r="AAN83" s="301"/>
      <c r="AAO83" s="301"/>
      <c r="AAP83" s="301"/>
      <c r="AAQ83" s="301"/>
      <c r="AAR83" s="301"/>
      <c r="AAS83" s="301"/>
      <c r="AAT83" s="301"/>
      <c r="AAU83" s="301"/>
      <c r="AAV83" s="301"/>
      <c r="AAW83" s="301"/>
      <c r="AAX83" s="301"/>
      <c r="AAY83" s="301"/>
      <c r="AAZ83" s="301"/>
      <c r="ABA83" s="301"/>
      <c r="ABB83" s="301"/>
      <c r="ABC83" s="301"/>
      <c r="ABD83" s="301"/>
      <c r="ABE83" s="301"/>
      <c r="ABF83" s="301"/>
      <c r="ABG83" s="301"/>
      <c r="ABH83" s="301"/>
      <c r="ABI83" s="301"/>
      <c r="ABJ83" s="301"/>
      <c r="ABK83" s="301"/>
      <c r="ABL83" s="301"/>
      <c r="ABM83" s="301"/>
      <c r="ABN83" s="301"/>
      <c r="ABO83" s="301"/>
      <c r="ABP83" s="301"/>
      <c r="ABQ83" s="301"/>
      <c r="ABR83" s="301"/>
      <c r="ABS83" s="301"/>
      <c r="ABT83" s="301"/>
      <c r="ABU83" s="301"/>
      <c r="ABV83" s="301"/>
      <c r="ABW83" s="301"/>
      <c r="ABX83" s="301"/>
      <c r="ABY83" s="301"/>
      <c r="ABZ83" s="301"/>
      <c r="ACA83" s="301"/>
      <c r="ACB83" s="301"/>
      <c r="ACC83" s="301"/>
      <c r="ACD83" s="301"/>
      <c r="ACE83" s="301"/>
      <c r="ACF83" s="301"/>
      <c r="ACG83" s="301"/>
      <c r="ACH83" s="301"/>
      <c r="ACI83" s="301"/>
      <c r="ACJ83" s="301"/>
      <c r="ACK83" s="301"/>
      <c r="ACL83" s="301"/>
      <c r="ACM83" s="301"/>
      <c r="ACN83" s="301"/>
      <c r="ACO83" s="301"/>
      <c r="ACP83" s="301"/>
      <c r="ACQ83" s="301"/>
      <c r="ACR83" s="301"/>
      <c r="ACS83" s="301"/>
      <c r="ACT83" s="301"/>
      <c r="ACU83" s="301"/>
      <c r="ACV83" s="301"/>
      <c r="ACW83" s="301"/>
      <c r="ACX83" s="301"/>
      <c r="ACY83" s="301"/>
      <c r="ACZ83" s="301"/>
      <c r="ADA83" s="301"/>
      <c r="ADB83" s="301"/>
      <c r="ADC83" s="301"/>
      <c r="ADD83" s="301"/>
      <c r="ADE83" s="301"/>
      <c r="ADF83" s="301"/>
      <c r="ADG83" s="301"/>
      <c r="ADH83" s="301"/>
      <c r="ADI83" s="301"/>
      <c r="ADJ83" s="301"/>
      <c r="ADK83" s="301"/>
      <c r="ADL83" s="301"/>
      <c r="ADM83" s="301"/>
      <c r="ADN83" s="301"/>
      <c r="ADO83" s="301"/>
      <c r="ADP83" s="301"/>
      <c r="ADQ83" s="301"/>
      <c r="ADR83" s="301"/>
      <c r="ADS83" s="301"/>
      <c r="ADT83" s="301"/>
      <c r="ADU83" s="301"/>
      <c r="ADV83" s="301"/>
      <c r="ADW83" s="301"/>
      <c r="ADX83" s="301"/>
      <c r="ADY83" s="301"/>
      <c r="ADZ83" s="301"/>
      <c r="AEA83" s="301"/>
      <c r="AEB83" s="301"/>
      <c r="AEC83" s="301"/>
      <c r="AED83" s="301"/>
      <c r="AEE83" s="301"/>
      <c r="AEF83" s="301"/>
      <c r="AEG83" s="301"/>
      <c r="AEH83" s="301"/>
      <c r="AEI83" s="301"/>
      <c r="AEJ83" s="301"/>
      <c r="AEK83" s="301"/>
      <c r="AEL83" s="301"/>
      <c r="AEM83" s="301"/>
      <c r="AEN83" s="301"/>
      <c r="AEO83" s="301"/>
      <c r="AEP83" s="301"/>
      <c r="AEQ83" s="301"/>
      <c r="AER83" s="301"/>
      <c r="AES83" s="301"/>
      <c r="AET83" s="301"/>
      <c r="AEU83" s="301"/>
      <c r="AEV83" s="301"/>
      <c r="AEW83" s="301"/>
      <c r="AEX83" s="301"/>
      <c r="AEY83" s="301"/>
      <c r="AEZ83" s="301"/>
      <c r="AFA83" s="301"/>
      <c r="AFB83" s="301"/>
      <c r="AFC83" s="301"/>
      <c r="AFD83" s="301"/>
      <c r="AFE83" s="301"/>
      <c r="AFF83" s="301"/>
      <c r="AFG83" s="301"/>
      <c r="AFH83" s="301"/>
      <c r="AFI83" s="301"/>
      <c r="AFJ83" s="301"/>
      <c r="AFK83" s="301"/>
      <c r="AFL83" s="301"/>
      <c r="AFM83" s="301"/>
      <c r="AFN83" s="301"/>
      <c r="AFO83" s="301"/>
      <c r="AFP83" s="301"/>
      <c r="AFQ83" s="301"/>
      <c r="AFR83" s="301"/>
      <c r="AFS83" s="301"/>
      <c r="AFT83" s="301"/>
      <c r="AFU83" s="301"/>
      <c r="AFV83" s="301"/>
      <c r="AFW83" s="301"/>
      <c r="AFX83" s="301"/>
      <c r="AFY83" s="301"/>
      <c r="AFZ83" s="301"/>
      <c r="AGA83" s="301"/>
      <c r="AGB83" s="301"/>
      <c r="AGC83" s="301"/>
      <c r="AGD83" s="301"/>
      <c r="AGE83" s="301"/>
      <c r="AGF83" s="301"/>
      <c r="AGG83" s="301"/>
      <c r="AGH83" s="301"/>
      <c r="AGI83" s="301"/>
      <c r="AGJ83" s="301"/>
      <c r="AGK83" s="301"/>
      <c r="AGL83" s="301"/>
      <c r="AGM83" s="301"/>
      <c r="AGN83" s="301"/>
      <c r="AGO83" s="301"/>
      <c r="AGP83" s="301"/>
      <c r="AGQ83" s="301"/>
      <c r="AGR83" s="301"/>
      <c r="AGS83" s="301"/>
      <c r="AGT83" s="301"/>
      <c r="AGU83" s="301"/>
      <c r="AGV83" s="301"/>
      <c r="AGW83" s="301"/>
      <c r="AGX83" s="301"/>
      <c r="AGY83" s="301"/>
      <c r="AGZ83" s="301"/>
      <c r="AHA83" s="301"/>
      <c r="AHB83" s="301"/>
      <c r="AHC83" s="301"/>
      <c r="AHD83" s="301"/>
      <c r="AHE83" s="301"/>
      <c r="AHF83" s="301"/>
      <c r="AHG83" s="301"/>
      <c r="AHH83" s="301"/>
      <c r="AHI83" s="301"/>
      <c r="AHJ83" s="301"/>
      <c r="AHK83" s="301"/>
      <c r="AHL83" s="301"/>
      <c r="AHM83" s="301"/>
      <c r="AHN83" s="301"/>
      <c r="AHO83" s="301"/>
      <c r="AHP83" s="301"/>
      <c r="AHQ83" s="301"/>
      <c r="AHR83" s="301"/>
      <c r="AHS83" s="301"/>
      <c r="AHT83" s="301"/>
      <c r="AHU83" s="301"/>
      <c r="AHV83" s="301"/>
      <c r="AHW83" s="301"/>
      <c r="AHX83" s="301"/>
      <c r="AHY83" s="301"/>
      <c r="AHZ83" s="301"/>
      <c r="AIA83" s="301"/>
      <c r="AIB83" s="301"/>
      <c r="AIC83" s="301"/>
      <c r="AID83" s="301"/>
      <c r="AIE83" s="301"/>
      <c r="AIF83" s="301"/>
      <c r="AIG83" s="301"/>
      <c r="AIH83" s="301"/>
      <c r="AII83" s="301"/>
      <c r="AIJ83" s="301"/>
      <c r="AIK83" s="301"/>
      <c r="AIL83" s="301"/>
      <c r="AIM83" s="301"/>
      <c r="AIN83" s="301"/>
      <c r="AIO83" s="301"/>
      <c r="AIP83" s="301"/>
      <c r="AIQ83" s="301"/>
      <c r="AIR83" s="301"/>
      <c r="AIS83" s="301"/>
      <c r="AIT83" s="301"/>
      <c r="AIU83" s="301"/>
      <c r="AIV83" s="301"/>
      <c r="AIW83" s="301"/>
      <c r="AIX83" s="301"/>
      <c r="AIY83" s="301"/>
      <c r="AIZ83" s="301"/>
      <c r="AJA83" s="301"/>
      <c r="AJB83" s="301"/>
      <c r="AJC83" s="301"/>
      <c r="AJD83" s="301"/>
      <c r="AJE83" s="301"/>
      <c r="AJF83" s="301"/>
      <c r="AJG83" s="301"/>
      <c r="AJH83" s="301"/>
      <c r="AJI83" s="301"/>
      <c r="AJJ83" s="301"/>
      <c r="AJK83" s="301"/>
      <c r="AJL83" s="301"/>
      <c r="AJM83" s="301"/>
      <c r="AJN83" s="301"/>
      <c r="AJO83" s="301"/>
      <c r="AJP83" s="301"/>
      <c r="AJQ83" s="301"/>
      <c r="AJR83" s="301"/>
      <c r="AJS83" s="301"/>
      <c r="AJT83" s="301"/>
      <c r="AJU83" s="301"/>
      <c r="AJV83" s="301"/>
      <c r="AJW83" s="301"/>
      <c r="AJX83" s="301"/>
      <c r="AJY83" s="301"/>
      <c r="AJZ83" s="301"/>
      <c r="AKA83" s="301"/>
      <c r="AKB83" s="301"/>
      <c r="AKC83" s="301"/>
      <c r="AKD83" s="301"/>
      <c r="AKE83" s="301"/>
      <c r="AKF83" s="301"/>
      <c r="AKG83" s="301"/>
      <c r="AKH83" s="301"/>
      <c r="AKI83" s="301"/>
      <c r="AKJ83" s="301"/>
      <c r="AKK83" s="301"/>
      <c r="AKL83" s="301"/>
      <c r="AKM83" s="301"/>
      <c r="AKN83" s="301"/>
      <c r="AKO83" s="301"/>
      <c r="AKP83" s="301"/>
      <c r="AKQ83" s="301"/>
      <c r="AKR83" s="301"/>
      <c r="AKS83" s="301"/>
      <c r="AKT83" s="301"/>
      <c r="AKU83" s="301"/>
      <c r="AKV83" s="301"/>
      <c r="AKW83" s="301"/>
      <c r="AKX83" s="301"/>
      <c r="AKY83" s="301"/>
      <c r="AKZ83" s="301"/>
      <c r="ALA83" s="301"/>
      <c r="ALB83" s="301"/>
      <c r="ALC83" s="301"/>
      <c r="ALD83" s="301"/>
      <c r="ALE83" s="301"/>
      <c r="ALF83" s="301"/>
      <c r="ALG83" s="301"/>
      <c r="ALH83" s="301"/>
      <c r="ALI83" s="301"/>
      <c r="ALJ83" s="301"/>
      <c r="ALK83" s="301"/>
      <c r="ALL83" s="301"/>
      <c r="ALM83" s="301"/>
      <c r="ALN83" s="301"/>
      <c r="ALO83" s="301"/>
      <c r="ALP83" s="301"/>
      <c r="ALQ83" s="301"/>
      <c r="ALR83" s="301"/>
      <c r="ALS83" s="301"/>
      <c r="ALT83" s="301"/>
      <c r="ALU83" s="301"/>
      <c r="ALV83" s="301"/>
      <c r="ALW83" s="301"/>
      <c r="ALX83" s="301"/>
      <c r="ALY83" s="301"/>
      <c r="ALZ83" s="301"/>
      <c r="AMA83" s="301"/>
      <c r="AMB83" s="301"/>
      <c r="AMC83" s="301"/>
      <c r="AMD83" s="301"/>
      <c r="AME83" s="301"/>
      <c r="AMF83" s="301"/>
      <c r="AMG83" s="301"/>
      <c r="AMH83" s="301"/>
      <c r="AMI83" s="301"/>
      <c r="AMJ83" s="301"/>
      <c r="AMK83" s="301"/>
    </row>
    <row r="84" spans="1:1025" ht="18" customHeight="1" thickBot="1" x14ac:dyDescent="0.25">
      <c r="A84" s="601"/>
      <c r="B84" s="601"/>
      <c r="C84" s="362"/>
      <c r="D84" s="368" t="s">
        <v>99</v>
      </c>
      <c r="E84" s="369">
        <v>1</v>
      </c>
      <c r="F84" s="360">
        <f>E83+E82</f>
        <v>292.39999999999998</v>
      </c>
      <c r="G84" s="294"/>
      <c r="H84" s="301"/>
      <c r="I84" s="301"/>
      <c r="J84" s="301"/>
      <c r="K84" s="301"/>
      <c r="L84" s="301"/>
      <c r="M84" s="301"/>
      <c r="N84" s="301"/>
      <c r="O84" s="301"/>
      <c r="P84" s="301"/>
      <c r="Q84" s="301"/>
      <c r="R84" s="301"/>
      <c r="S84" s="301"/>
      <c r="T84" s="301"/>
      <c r="U84" s="301"/>
      <c r="V84" s="301"/>
      <c r="W84" s="301"/>
      <c r="X84" s="301"/>
      <c r="Y84" s="301"/>
      <c r="Z84" s="301"/>
      <c r="AA84" s="301"/>
      <c r="AB84" s="301"/>
      <c r="AC84" s="301"/>
      <c r="AD84" s="301"/>
      <c r="AE84" s="301"/>
      <c r="AF84" s="301"/>
      <c r="AG84" s="301"/>
      <c r="AH84" s="301"/>
      <c r="AI84" s="301"/>
      <c r="AJ84" s="301"/>
      <c r="AK84" s="301"/>
      <c r="AL84" s="301"/>
      <c r="AM84" s="301"/>
      <c r="AN84" s="301"/>
      <c r="AO84" s="301"/>
      <c r="AP84" s="301"/>
      <c r="AQ84" s="301"/>
      <c r="AR84" s="301"/>
      <c r="AS84" s="301"/>
      <c r="AT84" s="301"/>
      <c r="AU84" s="301"/>
      <c r="AV84" s="301"/>
      <c r="AW84" s="301"/>
      <c r="AX84" s="301"/>
      <c r="AY84" s="301"/>
      <c r="AZ84" s="301"/>
      <c r="BA84" s="301"/>
      <c r="BB84" s="301"/>
      <c r="BC84" s="301"/>
      <c r="BD84" s="301"/>
      <c r="BE84" s="301"/>
      <c r="BF84" s="301"/>
      <c r="BG84" s="301"/>
      <c r="BH84" s="301"/>
      <c r="BI84" s="301"/>
      <c r="BJ84" s="301"/>
      <c r="BK84" s="301"/>
      <c r="BL84" s="301"/>
      <c r="BM84" s="301"/>
      <c r="BN84" s="301"/>
      <c r="BO84" s="301"/>
      <c r="BP84" s="301"/>
      <c r="BQ84" s="301"/>
      <c r="BR84" s="301"/>
      <c r="BS84" s="301"/>
      <c r="BT84" s="301"/>
      <c r="BU84" s="301"/>
      <c r="BV84" s="301"/>
      <c r="BW84" s="301"/>
      <c r="BX84" s="301"/>
      <c r="BY84" s="301"/>
      <c r="BZ84" s="301"/>
      <c r="CA84" s="301"/>
      <c r="CB84" s="301"/>
      <c r="CC84" s="301"/>
      <c r="CD84" s="301"/>
      <c r="CE84" s="301"/>
      <c r="CF84" s="301"/>
      <c r="CG84" s="301"/>
      <c r="CH84" s="301"/>
      <c r="CI84" s="301"/>
      <c r="CJ84" s="301"/>
      <c r="CK84" s="301"/>
      <c r="CL84" s="301"/>
      <c r="CM84" s="301"/>
      <c r="CN84" s="301"/>
      <c r="CO84" s="301"/>
      <c r="CP84" s="301"/>
      <c r="CQ84" s="301"/>
      <c r="CR84" s="301"/>
      <c r="CS84" s="301"/>
      <c r="CT84" s="301"/>
      <c r="CU84" s="301"/>
      <c r="CV84" s="301"/>
      <c r="CW84" s="301"/>
      <c r="CX84" s="301"/>
      <c r="CY84" s="301"/>
      <c r="CZ84" s="301"/>
      <c r="DA84" s="301"/>
      <c r="DB84" s="301"/>
      <c r="DC84" s="301"/>
      <c r="DD84" s="301"/>
      <c r="DE84" s="301"/>
      <c r="DF84" s="301"/>
      <c r="DG84" s="301"/>
      <c r="DH84" s="301"/>
      <c r="DI84" s="301"/>
      <c r="DJ84" s="301"/>
      <c r="DK84" s="301"/>
      <c r="DL84" s="301"/>
      <c r="DM84" s="301"/>
      <c r="DN84" s="301"/>
      <c r="DO84" s="301"/>
      <c r="DP84" s="301"/>
      <c r="DQ84" s="301"/>
      <c r="DR84" s="301"/>
      <c r="DS84" s="301"/>
      <c r="DT84" s="301"/>
      <c r="DU84" s="301"/>
      <c r="DV84" s="301"/>
      <c r="DW84" s="301"/>
      <c r="DX84" s="301"/>
      <c r="DY84" s="301"/>
      <c r="DZ84" s="301"/>
      <c r="EA84" s="301"/>
      <c r="EB84" s="301"/>
      <c r="EC84" s="301"/>
      <c r="ED84" s="301"/>
      <c r="EE84" s="301"/>
      <c r="EF84" s="301"/>
      <c r="EG84" s="301"/>
      <c r="EH84" s="301"/>
      <c r="EI84" s="301"/>
      <c r="EJ84" s="301"/>
      <c r="EK84" s="301"/>
      <c r="EL84" s="301"/>
      <c r="EM84" s="301"/>
      <c r="EN84" s="301"/>
      <c r="EO84" s="301"/>
      <c r="EP84" s="301"/>
      <c r="EQ84" s="301"/>
      <c r="ER84" s="301"/>
      <c r="ES84" s="301"/>
      <c r="ET84" s="301"/>
      <c r="EU84" s="301"/>
      <c r="EV84" s="301"/>
      <c r="EW84" s="301"/>
      <c r="EX84" s="301"/>
      <c r="EY84" s="301"/>
      <c r="EZ84" s="301"/>
      <c r="FA84" s="301"/>
      <c r="FB84" s="301"/>
      <c r="FC84" s="301"/>
      <c r="FD84" s="301"/>
      <c r="FE84" s="301"/>
      <c r="FF84" s="301"/>
      <c r="FG84" s="301"/>
      <c r="FH84" s="301"/>
      <c r="FI84" s="301"/>
      <c r="FJ84" s="301"/>
      <c r="FK84" s="301"/>
      <c r="FL84" s="301"/>
      <c r="FM84" s="301"/>
      <c r="FN84" s="301"/>
      <c r="FO84" s="301"/>
      <c r="FP84" s="301"/>
      <c r="FQ84" s="301"/>
      <c r="FR84" s="301"/>
      <c r="FS84" s="301"/>
      <c r="FT84" s="301"/>
      <c r="FU84" s="301"/>
      <c r="FV84" s="301"/>
      <c r="FW84" s="301"/>
      <c r="FX84" s="301"/>
      <c r="FY84" s="301"/>
      <c r="FZ84" s="301"/>
      <c r="GA84" s="301"/>
      <c r="GB84" s="301"/>
      <c r="GC84" s="301"/>
      <c r="GD84" s="301"/>
      <c r="GE84" s="301"/>
      <c r="GF84" s="301"/>
      <c r="GG84" s="301"/>
      <c r="GH84" s="301"/>
      <c r="GI84" s="301"/>
      <c r="GJ84" s="301"/>
      <c r="GK84" s="301"/>
      <c r="GL84" s="301"/>
      <c r="GM84" s="301"/>
      <c r="GN84" s="301"/>
      <c r="GO84" s="301"/>
      <c r="GP84" s="301"/>
      <c r="GQ84" s="301"/>
      <c r="GR84" s="301"/>
      <c r="GS84" s="301"/>
      <c r="GT84" s="301"/>
      <c r="GU84" s="301"/>
      <c r="GV84" s="301"/>
      <c r="GW84" s="301"/>
      <c r="GX84" s="301"/>
      <c r="GY84" s="301"/>
      <c r="GZ84" s="301"/>
      <c r="HA84" s="301"/>
      <c r="HB84" s="301"/>
      <c r="HC84" s="301"/>
      <c r="HD84" s="301"/>
      <c r="HE84" s="301"/>
      <c r="HF84" s="301"/>
      <c r="HG84" s="301"/>
      <c r="HH84" s="301"/>
      <c r="HI84" s="301"/>
      <c r="HJ84" s="301"/>
      <c r="HK84" s="301"/>
      <c r="HL84" s="301"/>
      <c r="HM84" s="301"/>
      <c r="HN84" s="301"/>
      <c r="HO84" s="301"/>
      <c r="HP84" s="301"/>
      <c r="HQ84" s="301"/>
      <c r="HR84" s="301"/>
      <c r="HS84" s="301"/>
      <c r="HT84" s="301"/>
      <c r="HU84" s="301"/>
      <c r="HV84" s="301"/>
      <c r="HW84" s="301"/>
      <c r="HX84" s="301"/>
      <c r="HY84" s="301"/>
      <c r="HZ84" s="301"/>
      <c r="IA84" s="301"/>
      <c r="IB84" s="301"/>
      <c r="IC84" s="301"/>
      <c r="ID84" s="301"/>
      <c r="IE84" s="301"/>
      <c r="IF84" s="301"/>
      <c r="IG84" s="301"/>
      <c r="IH84" s="301"/>
      <c r="II84" s="301"/>
      <c r="IJ84" s="301"/>
      <c r="IK84" s="301"/>
      <c r="IL84" s="301"/>
      <c r="IM84" s="301"/>
      <c r="IN84" s="301"/>
      <c r="IO84" s="301"/>
      <c r="IP84" s="301"/>
      <c r="IQ84" s="301"/>
      <c r="IR84" s="301"/>
      <c r="IS84" s="301"/>
      <c r="IT84" s="301"/>
      <c r="IU84" s="301"/>
      <c r="IV84" s="301"/>
      <c r="IW84" s="301"/>
      <c r="IX84" s="301"/>
      <c r="IY84" s="301"/>
      <c r="IZ84" s="301"/>
      <c r="JA84" s="301"/>
      <c r="JB84" s="301"/>
      <c r="JC84" s="301"/>
      <c r="JD84" s="301"/>
      <c r="JE84" s="301"/>
      <c r="JF84" s="301"/>
      <c r="JG84" s="301"/>
      <c r="JH84" s="301"/>
      <c r="JI84" s="301"/>
      <c r="JJ84" s="301"/>
      <c r="JK84" s="301"/>
      <c r="JL84" s="301"/>
      <c r="JM84" s="301"/>
      <c r="JN84" s="301"/>
      <c r="JO84" s="301"/>
      <c r="JP84" s="301"/>
      <c r="JQ84" s="301"/>
      <c r="JR84" s="301"/>
      <c r="JS84" s="301"/>
      <c r="JT84" s="301"/>
      <c r="JU84" s="301"/>
      <c r="JV84" s="301"/>
      <c r="JW84" s="301"/>
      <c r="JX84" s="301"/>
      <c r="JY84" s="301"/>
      <c r="JZ84" s="301"/>
      <c r="KA84" s="301"/>
      <c r="KB84" s="301"/>
      <c r="KC84" s="301"/>
      <c r="KD84" s="301"/>
      <c r="KE84" s="301"/>
      <c r="KF84" s="301"/>
      <c r="KG84" s="301"/>
      <c r="KH84" s="301"/>
      <c r="KI84" s="301"/>
      <c r="KJ84" s="301"/>
      <c r="KK84" s="301"/>
      <c r="KL84" s="301"/>
      <c r="KM84" s="301"/>
      <c r="KN84" s="301"/>
      <c r="KO84" s="301"/>
      <c r="KP84" s="301"/>
      <c r="KQ84" s="301"/>
      <c r="KR84" s="301"/>
      <c r="KS84" s="301"/>
      <c r="KT84" s="301"/>
      <c r="KU84" s="301"/>
      <c r="KV84" s="301"/>
      <c r="KW84" s="301"/>
      <c r="KX84" s="301"/>
      <c r="KY84" s="301"/>
      <c r="KZ84" s="301"/>
      <c r="LA84" s="301"/>
      <c r="LB84" s="301"/>
      <c r="LC84" s="301"/>
      <c r="LD84" s="301"/>
      <c r="LE84" s="301"/>
      <c r="LF84" s="301"/>
      <c r="LG84" s="301"/>
      <c r="LH84" s="301"/>
      <c r="LI84" s="301"/>
      <c r="LJ84" s="301"/>
      <c r="LK84" s="301"/>
      <c r="LL84" s="301"/>
      <c r="LM84" s="301"/>
      <c r="LN84" s="301"/>
      <c r="LO84" s="301"/>
      <c r="LP84" s="301"/>
      <c r="LQ84" s="301"/>
      <c r="LR84" s="301"/>
      <c r="LS84" s="301"/>
      <c r="LT84" s="301"/>
      <c r="LU84" s="301"/>
      <c r="LV84" s="301"/>
      <c r="LW84" s="301"/>
      <c r="LX84" s="301"/>
      <c r="LY84" s="301"/>
      <c r="LZ84" s="301"/>
      <c r="MA84" s="301"/>
      <c r="MB84" s="301"/>
      <c r="MC84" s="301"/>
      <c r="MD84" s="301"/>
      <c r="ME84" s="301"/>
      <c r="MF84" s="301"/>
      <c r="MG84" s="301"/>
      <c r="MH84" s="301"/>
      <c r="MI84" s="301"/>
      <c r="MJ84" s="301"/>
      <c r="MK84" s="301"/>
      <c r="ML84" s="301"/>
      <c r="MM84" s="301"/>
      <c r="MN84" s="301"/>
      <c r="MO84" s="301"/>
      <c r="MP84" s="301"/>
      <c r="MQ84" s="301"/>
      <c r="MR84" s="301"/>
      <c r="MS84" s="301"/>
      <c r="MT84" s="301"/>
      <c r="MU84" s="301"/>
      <c r="MV84" s="301"/>
      <c r="MW84" s="301"/>
      <c r="MX84" s="301"/>
      <c r="MY84" s="301"/>
      <c r="MZ84" s="301"/>
      <c r="NA84" s="301"/>
      <c r="NB84" s="301"/>
      <c r="NC84" s="301"/>
      <c r="ND84" s="301"/>
      <c r="NE84" s="301"/>
      <c r="NF84" s="301"/>
      <c r="NG84" s="301"/>
      <c r="NH84" s="301"/>
      <c r="NI84" s="301"/>
      <c r="NJ84" s="301"/>
      <c r="NK84" s="301"/>
      <c r="NL84" s="301"/>
      <c r="NM84" s="301"/>
      <c r="NN84" s="301"/>
      <c r="NO84" s="301"/>
      <c r="NP84" s="301"/>
      <c r="NQ84" s="301"/>
      <c r="NR84" s="301"/>
      <c r="NS84" s="301"/>
      <c r="NT84" s="301"/>
      <c r="NU84" s="301"/>
      <c r="NV84" s="301"/>
      <c r="NW84" s="301"/>
      <c r="NX84" s="301"/>
      <c r="NY84" s="301"/>
      <c r="NZ84" s="301"/>
      <c r="OA84" s="301"/>
      <c r="OB84" s="301"/>
      <c r="OC84" s="301"/>
      <c r="OD84" s="301"/>
      <c r="OE84" s="301"/>
      <c r="OF84" s="301"/>
      <c r="OG84" s="301"/>
      <c r="OH84" s="301"/>
      <c r="OI84" s="301"/>
      <c r="OJ84" s="301"/>
      <c r="OK84" s="301"/>
      <c r="OL84" s="301"/>
      <c r="OM84" s="301"/>
      <c r="ON84" s="301"/>
      <c r="OO84" s="301"/>
      <c r="OP84" s="301"/>
      <c r="OQ84" s="301"/>
      <c r="OR84" s="301"/>
      <c r="OS84" s="301"/>
      <c r="OT84" s="301"/>
      <c r="OU84" s="301"/>
      <c r="OV84" s="301"/>
      <c r="OW84" s="301"/>
      <c r="OX84" s="301"/>
      <c r="OY84" s="301"/>
      <c r="OZ84" s="301"/>
      <c r="PA84" s="301"/>
      <c r="PB84" s="301"/>
      <c r="PC84" s="301"/>
      <c r="PD84" s="301"/>
      <c r="PE84" s="301"/>
      <c r="PF84" s="301"/>
      <c r="PG84" s="301"/>
      <c r="PH84" s="301"/>
      <c r="PI84" s="301"/>
      <c r="PJ84" s="301"/>
      <c r="PK84" s="301"/>
      <c r="PL84" s="301"/>
      <c r="PM84" s="301"/>
      <c r="PN84" s="301"/>
      <c r="PO84" s="301"/>
      <c r="PP84" s="301"/>
      <c r="PQ84" s="301"/>
      <c r="PR84" s="301"/>
      <c r="PS84" s="301"/>
      <c r="PT84" s="301"/>
      <c r="PU84" s="301"/>
      <c r="PV84" s="301"/>
      <c r="PW84" s="301"/>
      <c r="PX84" s="301"/>
      <c r="PY84" s="301"/>
      <c r="PZ84" s="301"/>
      <c r="QA84" s="301"/>
      <c r="QB84" s="301"/>
      <c r="QC84" s="301"/>
      <c r="QD84" s="301"/>
      <c r="QE84" s="301"/>
      <c r="QF84" s="301"/>
      <c r="QG84" s="301"/>
      <c r="QH84" s="301"/>
      <c r="QI84" s="301"/>
      <c r="QJ84" s="301"/>
      <c r="QK84" s="301"/>
      <c r="QL84" s="301"/>
      <c r="QM84" s="301"/>
      <c r="QN84" s="301"/>
      <c r="QO84" s="301"/>
      <c r="QP84" s="301"/>
      <c r="QQ84" s="301"/>
      <c r="QR84" s="301"/>
      <c r="QS84" s="301"/>
      <c r="QT84" s="301"/>
      <c r="QU84" s="301"/>
      <c r="QV84" s="301"/>
      <c r="QW84" s="301"/>
      <c r="QX84" s="301"/>
      <c r="QY84" s="301"/>
      <c r="QZ84" s="301"/>
      <c r="RA84" s="301"/>
      <c r="RB84" s="301"/>
      <c r="RC84" s="301"/>
      <c r="RD84" s="301"/>
      <c r="RE84" s="301"/>
      <c r="RF84" s="301"/>
      <c r="RG84" s="301"/>
      <c r="RH84" s="301"/>
      <c r="RI84" s="301"/>
      <c r="RJ84" s="301"/>
      <c r="RK84" s="301"/>
      <c r="RL84" s="301"/>
      <c r="RM84" s="301"/>
      <c r="RN84" s="301"/>
      <c r="RO84" s="301"/>
      <c r="RP84" s="301"/>
      <c r="RQ84" s="301"/>
      <c r="RR84" s="301"/>
      <c r="RS84" s="301"/>
      <c r="RT84" s="301"/>
      <c r="RU84" s="301"/>
      <c r="RV84" s="301"/>
      <c r="RW84" s="301"/>
      <c r="RX84" s="301"/>
      <c r="RY84" s="301"/>
      <c r="RZ84" s="301"/>
      <c r="SA84" s="301"/>
      <c r="SB84" s="301"/>
      <c r="SC84" s="301"/>
      <c r="SD84" s="301"/>
      <c r="SE84" s="301"/>
      <c r="SF84" s="301"/>
      <c r="SG84" s="301"/>
      <c r="SH84" s="301"/>
      <c r="SI84" s="301"/>
      <c r="SJ84" s="301"/>
      <c r="SK84" s="301"/>
      <c r="SL84" s="301"/>
      <c r="SM84" s="301"/>
      <c r="SN84" s="301"/>
      <c r="SO84" s="301"/>
      <c r="SP84" s="301"/>
      <c r="SQ84" s="301"/>
      <c r="SR84" s="301"/>
      <c r="SS84" s="301"/>
      <c r="ST84" s="301"/>
      <c r="SU84" s="301"/>
      <c r="SV84" s="301"/>
      <c r="SW84" s="301"/>
      <c r="SX84" s="301"/>
      <c r="SY84" s="301"/>
      <c r="SZ84" s="301"/>
      <c r="TA84" s="301"/>
      <c r="TB84" s="301"/>
      <c r="TC84" s="301"/>
      <c r="TD84" s="301"/>
      <c r="TE84" s="301"/>
      <c r="TF84" s="301"/>
      <c r="TG84" s="301"/>
      <c r="TH84" s="301"/>
      <c r="TI84" s="301"/>
      <c r="TJ84" s="301"/>
      <c r="TK84" s="301"/>
      <c r="TL84" s="301"/>
      <c r="TM84" s="301"/>
      <c r="TN84" s="301"/>
      <c r="TO84" s="301"/>
      <c r="TP84" s="301"/>
      <c r="TQ84" s="301"/>
      <c r="TR84" s="301"/>
      <c r="TS84" s="301"/>
      <c r="TT84" s="301"/>
      <c r="TU84" s="301"/>
      <c r="TV84" s="301"/>
      <c r="TW84" s="301"/>
      <c r="TX84" s="301"/>
      <c r="TY84" s="301"/>
      <c r="TZ84" s="301"/>
      <c r="UA84" s="301"/>
      <c r="UB84" s="301"/>
      <c r="UC84" s="301"/>
      <c r="UD84" s="301"/>
      <c r="UE84" s="301"/>
      <c r="UF84" s="301"/>
      <c r="UG84" s="301"/>
      <c r="UH84" s="301"/>
      <c r="UI84" s="301"/>
      <c r="UJ84" s="301"/>
      <c r="UK84" s="301"/>
      <c r="UL84" s="301"/>
      <c r="UM84" s="301"/>
      <c r="UN84" s="301"/>
      <c r="UO84" s="301"/>
      <c r="UP84" s="301"/>
      <c r="UQ84" s="301"/>
      <c r="UR84" s="301"/>
      <c r="US84" s="301"/>
      <c r="UT84" s="301"/>
      <c r="UU84" s="301"/>
      <c r="UV84" s="301"/>
      <c r="UW84" s="301"/>
      <c r="UX84" s="301"/>
      <c r="UY84" s="301"/>
      <c r="UZ84" s="301"/>
      <c r="VA84" s="301"/>
      <c r="VB84" s="301"/>
      <c r="VC84" s="301"/>
      <c r="VD84" s="301"/>
      <c r="VE84" s="301"/>
      <c r="VF84" s="301"/>
      <c r="VG84" s="301"/>
      <c r="VH84" s="301"/>
      <c r="VI84" s="301"/>
      <c r="VJ84" s="301"/>
      <c r="VK84" s="301"/>
      <c r="VL84" s="301"/>
      <c r="VM84" s="301"/>
      <c r="VN84" s="301"/>
      <c r="VO84" s="301"/>
      <c r="VP84" s="301"/>
      <c r="VQ84" s="301"/>
      <c r="VR84" s="301"/>
      <c r="VS84" s="301"/>
      <c r="VT84" s="301"/>
      <c r="VU84" s="301"/>
      <c r="VV84" s="301"/>
      <c r="VW84" s="301"/>
      <c r="VX84" s="301"/>
      <c r="VY84" s="301"/>
      <c r="VZ84" s="301"/>
      <c r="WA84" s="301"/>
      <c r="WB84" s="301"/>
      <c r="WC84" s="301"/>
      <c r="WD84" s="301"/>
      <c r="WE84" s="301"/>
      <c r="WF84" s="301"/>
      <c r="WG84" s="301"/>
      <c r="WH84" s="301"/>
      <c r="WI84" s="301"/>
      <c r="WJ84" s="301"/>
      <c r="WK84" s="301"/>
      <c r="WL84" s="301"/>
      <c r="WM84" s="301"/>
      <c r="WN84" s="301"/>
      <c r="WO84" s="301"/>
      <c r="WP84" s="301"/>
      <c r="WQ84" s="301"/>
      <c r="WR84" s="301"/>
      <c r="WS84" s="301"/>
      <c r="WT84" s="301"/>
      <c r="WU84" s="301"/>
      <c r="WV84" s="301"/>
      <c r="WW84" s="301"/>
      <c r="WX84" s="301"/>
      <c r="WY84" s="301"/>
      <c r="WZ84" s="301"/>
      <c r="XA84" s="301"/>
      <c r="XB84" s="301"/>
      <c r="XC84" s="301"/>
      <c r="XD84" s="301"/>
      <c r="XE84" s="301"/>
      <c r="XF84" s="301"/>
      <c r="XG84" s="301"/>
      <c r="XH84" s="301"/>
      <c r="XI84" s="301"/>
      <c r="XJ84" s="301"/>
      <c r="XK84" s="301"/>
      <c r="XL84" s="301"/>
      <c r="XM84" s="301"/>
      <c r="XN84" s="301"/>
      <c r="XO84" s="301"/>
      <c r="XP84" s="301"/>
      <c r="XQ84" s="301"/>
      <c r="XR84" s="301"/>
      <c r="XS84" s="301"/>
      <c r="XT84" s="301"/>
      <c r="XU84" s="301"/>
      <c r="XV84" s="301"/>
      <c r="XW84" s="301"/>
      <c r="XX84" s="301"/>
      <c r="XY84" s="301"/>
      <c r="XZ84" s="301"/>
      <c r="YA84" s="301"/>
      <c r="YB84" s="301"/>
      <c r="YC84" s="301"/>
      <c r="YD84" s="301"/>
      <c r="YE84" s="301"/>
      <c r="YF84" s="301"/>
      <c r="YG84" s="301"/>
      <c r="YH84" s="301"/>
      <c r="YI84" s="301"/>
      <c r="YJ84" s="301"/>
      <c r="YK84" s="301"/>
      <c r="YL84" s="301"/>
      <c r="YM84" s="301"/>
      <c r="YN84" s="301"/>
      <c r="YO84" s="301"/>
      <c r="YP84" s="301"/>
      <c r="YQ84" s="301"/>
      <c r="YR84" s="301"/>
      <c r="YS84" s="301"/>
      <c r="YT84" s="301"/>
      <c r="YU84" s="301"/>
      <c r="YV84" s="301"/>
      <c r="YW84" s="301"/>
      <c r="YX84" s="301"/>
      <c r="YY84" s="301"/>
      <c r="YZ84" s="301"/>
      <c r="ZA84" s="301"/>
      <c r="ZB84" s="301"/>
      <c r="ZC84" s="301"/>
      <c r="ZD84" s="301"/>
      <c r="ZE84" s="301"/>
      <c r="ZF84" s="301"/>
      <c r="ZG84" s="301"/>
      <c r="ZH84" s="301"/>
      <c r="ZI84" s="301"/>
      <c r="ZJ84" s="301"/>
      <c r="ZK84" s="301"/>
      <c r="ZL84" s="301"/>
      <c r="ZM84" s="301"/>
      <c r="ZN84" s="301"/>
      <c r="ZO84" s="301"/>
      <c r="ZP84" s="301"/>
      <c r="ZQ84" s="301"/>
      <c r="ZR84" s="301"/>
      <c r="ZS84" s="301"/>
      <c r="ZT84" s="301"/>
      <c r="ZU84" s="301"/>
      <c r="ZV84" s="301"/>
      <c r="ZW84" s="301"/>
      <c r="ZX84" s="301"/>
      <c r="ZY84" s="301"/>
      <c r="ZZ84" s="301"/>
      <c r="AAA84" s="301"/>
      <c r="AAB84" s="301"/>
      <c r="AAC84" s="301"/>
      <c r="AAD84" s="301"/>
      <c r="AAE84" s="301"/>
      <c r="AAF84" s="301"/>
      <c r="AAG84" s="301"/>
      <c r="AAH84" s="301"/>
      <c r="AAI84" s="301"/>
      <c r="AAJ84" s="301"/>
      <c r="AAK84" s="301"/>
      <c r="AAL84" s="301"/>
      <c r="AAM84" s="301"/>
      <c r="AAN84" s="301"/>
      <c r="AAO84" s="301"/>
      <c r="AAP84" s="301"/>
      <c r="AAQ84" s="301"/>
      <c r="AAR84" s="301"/>
      <c r="AAS84" s="301"/>
      <c r="AAT84" s="301"/>
      <c r="AAU84" s="301"/>
      <c r="AAV84" s="301"/>
      <c r="AAW84" s="301"/>
      <c r="AAX84" s="301"/>
      <c r="AAY84" s="301"/>
      <c r="AAZ84" s="301"/>
      <c r="ABA84" s="301"/>
      <c r="ABB84" s="301"/>
      <c r="ABC84" s="301"/>
      <c r="ABD84" s="301"/>
      <c r="ABE84" s="301"/>
      <c r="ABF84" s="301"/>
      <c r="ABG84" s="301"/>
      <c r="ABH84" s="301"/>
      <c r="ABI84" s="301"/>
      <c r="ABJ84" s="301"/>
      <c r="ABK84" s="301"/>
      <c r="ABL84" s="301"/>
      <c r="ABM84" s="301"/>
      <c r="ABN84" s="301"/>
      <c r="ABO84" s="301"/>
      <c r="ABP84" s="301"/>
      <c r="ABQ84" s="301"/>
      <c r="ABR84" s="301"/>
      <c r="ABS84" s="301"/>
      <c r="ABT84" s="301"/>
      <c r="ABU84" s="301"/>
      <c r="ABV84" s="301"/>
      <c r="ABW84" s="301"/>
      <c r="ABX84" s="301"/>
      <c r="ABY84" s="301"/>
      <c r="ABZ84" s="301"/>
      <c r="ACA84" s="301"/>
      <c r="ACB84" s="301"/>
      <c r="ACC84" s="301"/>
      <c r="ACD84" s="301"/>
      <c r="ACE84" s="301"/>
      <c r="ACF84" s="301"/>
      <c r="ACG84" s="301"/>
      <c r="ACH84" s="301"/>
      <c r="ACI84" s="301"/>
      <c r="ACJ84" s="301"/>
      <c r="ACK84" s="301"/>
      <c r="ACL84" s="301"/>
      <c r="ACM84" s="301"/>
      <c r="ACN84" s="301"/>
      <c r="ACO84" s="301"/>
      <c r="ACP84" s="301"/>
      <c r="ACQ84" s="301"/>
      <c r="ACR84" s="301"/>
      <c r="ACS84" s="301"/>
      <c r="ACT84" s="301"/>
      <c r="ACU84" s="301"/>
      <c r="ACV84" s="301"/>
      <c r="ACW84" s="301"/>
      <c r="ACX84" s="301"/>
      <c r="ACY84" s="301"/>
      <c r="ACZ84" s="301"/>
      <c r="ADA84" s="301"/>
      <c r="ADB84" s="301"/>
      <c r="ADC84" s="301"/>
      <c r="ADD84" s="301"/>
      <c r="ADE84" s="301"/>
      <c r="ADF84" s="301"/>
      <c r="ADG84" s="301"/>
      <c r="ADH84" s="301"/>
      <c r="ADI84" s="301"/>
      <c r="ADJ84" s="301"/>
      <c r="ADK84" s="301"/>
      <c r="ADL84" s="301"/>
      <c r="ADM84" s="301"/>
      <c r="ADN84" s="301"/>
      <c r="ADO84" s="301"/>
      <c r="ADP84" s="301"/>
      <c r="ADQ84" s="301"/>
      <c r="ADR84" s="301"/>
      <c r="ADS84" s="301"/>
      <c r="ADT84" s="301"/>
      <c r="ADU84" s="301"/>
      <c r="ADV84" s="301"/>
      <c r="ADW84" s="301"/>
      <c r="ADX84" s="301"/>
      <c r="ADY84" s="301"/>
      <c r="ADZ84" s="301"/>
      <c r="AEA84" s="301"/>
      <c r="AEB84" s="301"/>
      <c r="AEC84" s="301"/>
      <c r="AED84" s="301"/>
      <c r="AEE84" s="301"/>
      <c r="AEF84" s="301"/>
      <c r="AEG84" s="301"/>
      <c r="AEH84" s="301"/>
      <c r="AEI84" s="301"/>
      <c r="AEJ84" s="301"/>
      <c r="AEK84" s="301"/>
      <c r="AEL84" s="301"/>
      <c r="AEM84" s="301"/>
      <c r="AEN84" s="301"/>
      <c r="AEO84" s="301"/>
      <c r="AEP84" s="301"/>
      <c r="AEQ84" s="301"/>
      <c r="AER84" s="301"/>
      <c r="AES84" s="301"/>
      <c r="AET84" s="301"/>
      <c r="AEU84" s="301"/>
      <c r="AEV84" s="301"/>
      <c r="AEW84" s="301"/>
      <c r="AEX84" s="301"/>
      <c r="AEY84" s="301"/>
      <c r="AEZ84" s="301"/>
      <c r="AFA84" s="301"/>
      <c r="AFB84" s="301"/>
      <c r="AFC84" s="301"/>
      <c r="AFD84" s="301"/>
      <c r="AFE84" s="301"/>
      <c r="AFF84" s="301"/>
      <c r="AFG84" s="301"/>
      <c r="AFH84" s="301"/>
      <c r="AFI84" s="301"/>
      <c r="AFJ84" s="301"/>
      <c r="AFK84" s="301"/>
      <c r="AFL84" s="301"/>
      <c r="AFM84" s="301"/>
      <c r="AFN84" s="301"/>
      <c r="AFO84" s="301"/>
      <c r="AFP84" s="301"/>
      <c r="AFQ84" s="301"/>
      <c r="AFR84" s="301"/>
      <c r="AFS84" s="301"/>
      <c r="AFT84" s="301"/>
      <c r="AFU84" s="301"/>
      <c r="AFV84" s="301"/>
      <c r="AFW84" s="301"/>
      <c r="AFX84" s="301"/>
      <c r="AFY84" s="301"/>
      <c r="AFZ84" s="301"/>
      <c r="AGA84" s="301"/>
      <c r="AGB84" s="301"/>
      <c r="AGC84" s="301"/>
      <c r="AGD84" s="301"/>
      <c r="AGE84" s="301"/>
      <c r="AGF84" s="301"/>
      <c r="AGG84" s="301"/>
      <c r="AGH84" s="301"/>
      <c r="AGI84" s="301"/>
      <c r="AGJ84" s="301"/>
      <c r="AGK84" s="301"/>
      <c r="AGL84" s="301"/>
      <c r="AGM84" s="301"/>
      <c r="AGN84" s="301"/>
      <c r="AGO84" s="301"/>
      <c r="AGP84" s="301"/>
      <c r="AGQ84" s="301"/>
      <c r="AGR84" s="301"/>
      <c r="AGS84" s="301"/>
      <c r="AGT84" s="301"/>
      <c r="AGU84" s="301"/>
      <c r="AGV84" s="301"/>
      <c r="AGW84" s="301"/>
      <c r="AGX84" s="301"/>
      <c r="AGY84" s="301"/>
      <c r="AGZ84" s="301"/>
      <c r="AHA84" s="301"/>
      <c r="AHB84" s="301"/>
      <c r="AHC84" s="301"/>
      <c r="AHD84" s="301"/>
      <c r="AHE84" s="301"/>
      <c r="AHF84" s="301"/>
      <c r="AHG84" s="301"/>
      <c r="AHH84" s="301"/>
      <c r="AHI84" s="301"/>
      <c r="AHJ84" s="301"/>
      <c r="AHK84" s="301"/>
      <c r="AHL84" s="301"/>
      <c r="AHM84" s="301"/>
      <c r="AHN84" s="301"/>
      <c r="AHO84" s="301"/>
      <c r="AHP84" s="301"/>
      <c r="AHQ84" s="301"/>
      <c r="AHR84" s="301"/>
      <c r="AHS84" s="301"/>
      <c r="AHT84" s="301"/>
      <c r="AHU84" s="301"/>
      <c r="AHV84" s="301"/>
      <c r="AHW84" s="301"/>
      <c r="AHX84" s="301"/>
      <c r="AHY84" s="301"/>
      <c r="AHZ84" s="301"/>
      <c r="AIA84" s="301"/>
      <c r="AIB84" s="301"/>
      <c r="AIC84" s="301"/>
      <c r="AID84" s="301"/>
      <c r="AIE84" s="301"/>
      <c r="AIF84" s="301"/>
      <c r="AIG84" s="301"/>
      <c r="AIH84" s="301"/>
      <c r="AII84" s="301"/>
      <c r="AIJ84" s="301"/>
      <c r="AIK84" s="301"/>
      <c r="AIL84" s="301"/>
      <c r="AIM84" s="301"/>
      <c r="AIN84" s="301"/>
      <c r="AIO84" s="301"/>
      <c r="AIP84" s="301"/>
      <c r="AIQ84" s="301"/>
      <c r="AIR84" s="301"/>
      <c r="AIS84" s="301"/>
      <c r="AIT84" s="301"/>
      <c r="AIU84" s="301"/>
      <c r="AIV84" s="301"/>
      <c r="AIW84" s="301"/>
      <c r="AIX84" s="301"/>
      <c r="AIY84" s="301"/>
      <c r="AIZ84" s="301"/>
      <c r="AJA84" s="301"/>
      <c r="AJB84" s="301"/>
      <c r="AJC84" s="301"/>
      <c r="AJD84" s="301"/>
      <c r="AJE84" s="301"/>
      <c r="AJF84" s="301"/>
      <c r="AJG84" s="301"/>
      <c r="AJH84" s="301"/>
      <c r="AJI84" s="301"/>
      <c r="AJJ84" s="301"/>
      <c r="AJK84" s="301"/>
      <c r="AJL84" s="301"/>
      <c r="AJM84" s="301"/>
      <c r="AJN84" s="301"/>
      <c r="AJO84" s="301"/>
      <c r="AJP84" s="301"/>
      <c r="AJQ84" s="301"/>
      <c r="AJR84" s="301"/>
      <c r="AJS84" s="301"/>
      <c r="AJT84" s="301"/>
      <c r="AJU84" s="301"/>
      <c r="AJV84" s="301"/>
      <c r="AJW84" s="301"/>
      <c r="AJX84" s="301"/>
      <c r="AJY84" s="301"/>
      <c r="AJZ84" s="301"/>
      <c r="AKA84" s="301"/>
      <c r="AKB84" s="301"/>
      <c r="AKC84" s="301"/>
      <c r="AKD84" s="301"/>
      <c r="AKE84" s="301"/>
      <c r="AKF84" s="301"/>
      <c r="AKG84" s="301"/>
      <c r="AKH84" s="301"/>
      <c r="AKI84" s="301"/>
      <c r="AKJ84" s="301"/>
      <c r="AKK84" s="301"/>
      <c r="AKL84" s="301"/>
      <c r="AKM84" s="301"/>
      <c r="AKN84" s="301"/>
      <c r="AKO84" s="301"/>
      <c r="AKP84" s="301"/>
      <c r="AKQ84" s="301"/>
      <c r="AKR84" s="301"/>
      <c r="AKS84" s="301"/>
      <c r="AKT84" s="301"/>
      <c r="AKU84" s="301"/>
      <c r="AKV84" s="301"/>
      <c r="AKW84" s="301"/>
      <c r="AKX84" s="301"/>
      <c r="AKY84" s="301"/>
      <c r="AKZ84" s="301"/>
      <c r="ALA84" s="301"/>
      <c r="ALB84" s="301"/>
      <c r="ALC84" s="301"/>
      <c r="ALD84" s="301"/>
      <c r="ALE84" s="301"/>
      <c r="ALF84" s="301"/>
      <c r="ALG84" s="301"/>
      <c r="ALH84" s="301"/>
      <c r="ALI84" s="301"/>
      <c r="ALJ84" s="301"/>
      <c r="ALK84" s="301"/>
      <c r="ALL84" s="301"/>
      <c r="ALM84" s="301"/>
      <c r="ALN84" s="301"/>
      <c r="ALO84" s="301"/>
      <c r="ALP84" s="301"/>
      <c r="ALQ84" s="301"/>
      <c r="ALR84" s="301"/>
      <c r="ALS84" s="301"/>
      <c r="ALT84" s="301"/>
      <c r="ALU84" s="301"/>
      <c r="ALV84" s="301"/>
      <c r="ALW84" s="301"/>
      <c r="ALX84" s="301"/>
      <c r="ALY84" s="301"/>
      <c r="ALZ84" s="301"/>
      <c r="AMA84" s="301"/>
      <c r="AMB84" s="301"/>
      <c r="AMC84" s="301"/>
      <c r="AMD84" s="301"/>
      <c r="AME84" s="301"/>
      <c r="AMF84" s="301"/>
      <c r="AMG84" s="301"/>
      <c r="AMH84" s="301"/>
      <c r="AMI84" s="301"/>
      <c r="AMJ84" s="301"/>
      <c r="AMK84" s="301"/>
    </row>
    <row r="85" spans="1:1025" ht="11.25" customHeight="1" x14ac:dyDescent="0.2">
      <c r="G85" s="294"/>
      <c r="H85" s="301"/>
      <c r="I85" s="301"/>
      <c r="J85" s="301"/>
      <c r="K85" s="301"/>
      <c r="L85" s="301"/>
      <c r="M85" s="301"/>
      <c r="N85" s="301"/>
      <c r="O85" s="301"/>
      <c r="P85" s="301"/>
      <c r="Q85" s="301"/>
      <c r="R85" s="301"/>
      <c r="S85" s="301"/>
      <c r="T85" s="301"/>
      <c r="U85" s="301"/>
      <c r="V85" s="301"/>
      <c r="W85" s="301"/>
      <c r="X85" s="301"/>
      <c r="Y85" s="301"/>
      <c r="Z85" s="301"/>
      <c r="AA85" s="301"/>
      <c r="AB85" s="301"/>
      <c r="AC85" s="301"/>
      <c r="AD85" s="301"/>
      <c r="AE85" s="301"/>
      <c r="AF85" s="301"/>
      <c r="AG85" s="301"/>
      <c r="AH85" s="301"/>
      <c r="AI85" s="301"/>
      <c r="AJ85" s="301"/>
      <c r="AK85" s="301"/>
      <c r="AL85" s="301"/>
      <c r="AM85" s="301"/>
      <c r="AN85" s="301"/>
      <c r="AO85" s="301"/>
      <c r="AP85" s="301"/>
      <c r="AQ85" s="301"/>
      <c r="AR85" s="301"/>
      <c r="AS85" s="301"/>
      <c r="AT85" s="301"/>
      <c r="AU85" s="301"/>
      <c r="AV85" s="301"/>
      <c r="AW85" s="301"/>
      <c r="AX85" s="301"/>
      <c r="AY85" s="301"/>
      <c r="AZ85" s="301"/>
      <c r="BA85" s="301"/>
      <c r="BB85" s="301"/>
      <c r="BC85" s="301"/>
      <c r="BD85" s="301"/>
      <c r="BE85" s="301"/>
      <c r="BF85" s="301"/>
      <c r="BG85" s="301"/>
      <c r="BH85" s="301"/>
      <c r="BI85" s="301"/>
      <c r="BJ85" s="301"/>
      <c r="BK85" s="301"/>
      <c r="BL85" s="301"/>
      <c r="BM85" s="301"/>
      <c r="BN85" s="301"/>
      <c r="BO85" s="301"/>
      <c r="BP85" s="301"/>
      <c r="BQ85" s="301"/>
      <c r="BR85" s="301"/>
      <c r="BS85" s="301"/>
      <c r="BT85" s="301"/>
      <c r="BU85" s="301"/>
      <c r="BV85" s="301"/>
      <c r="BW85" s="301"/>
      <c r="BX85" s="301"/>
      <c r="BY85" s="301"/>
      <c r="BZ85" s="301"/>
      <c r="CA85" s="301"/>
      <c r="CB85" s="301"/>
      <c r="CC85" s="301"/>
      <c r="CD85" s="301"/>
      <c r="CE85" s="301"/>
      <c r="CF85" s="301"/>
      <c r="CG85" s="301"/>
      <c r="CH85" s="301"/>
      <c r="CI85" s="301"/>
      <c r="CJ85" s="301"/>
      <c r="CK85" s="301"/>
      <c r="CL85" s="301"/>
      <c r="CM85" s="301"/>
      <c r="CN85" s="301"/>
      <c r="CO85" s="301"/>
      <c r="CP85" s="301"/>
      <c r="CQ85" s="301"/>
      <c r="CR85" s="301"/>
      <c r="CS85" s="301"/>
      <c r="CT85" s="301"/>
      <c r="CU85" s="301"/>
      <c r="CV85" s="301"/>
      <c r="CW85" s="301"/>
      <c r="CX85" s="301"/>
      <c r="CY85" s="301"/>
      <c r="CZ85" s="301"/>
      <c r="DA85" s="301"/>
      <c r="DB85" s="301"/>
      <c r="DC85" s="301"/>
      <c r="DD85" s="301"/>
      <c r="DE85" s="301"/>
      <c r="DF85" s="301"/>
      <c r="DG85" s="301"/>
      <c r="DH85" s="301"/>
      <c r="DI85" s="301"/>
      <c r="DJ85" s="301"/>
      <c r="DK85" s="301"/>
      <c r="DL85" s="301"/>
      <c r="DM85" s="301"/>
      <c r="DN85" s="301"/>
      <c r="DO85" s="301"/>
      <c r="DP85" s="301"/>
      <c r="DQ85" s="301"/>
      <c r="DR85" s="301"/>
      <c r="DS85" s="301"/>
      <c r="DT85" s="301"/>
      <c r="DU85" s="301"/>
      <c r="DV85" s="301"/>
      <c r="DW85" s="301"/>
      <c r="DX85" s="301"/>
      <c r="DY85" s="301"/>
      <c r="DZ85" s="301"/>
      <c r="EA85" s="301"/>
      <c r="EB85" s="301"/>
      <c r="EC85" s="301"/>
      <c r="ED85" s="301"/>
      <c r="EE85" s="301"/>
      <c r="EF85" s="301"/>
      <c r="EG85" s="301"/>
      <c r="EH85" s="301"/>
      <c r="EI85" s="301"/>
      <c r="EJ85" s="301"/>
      <c r="EK85" s="301"/>
      <c r="EL85" s="301"/>
      <c r="EM85" s="301"/>
      <c r="EN85" s="301"/>
      <c r="EO85" s="301"/>
      <c r="EP85" s="301"/>
      <c r="EQ85" s="301"/>
      <c r="ER85" s="301"/>
      <c r="ES85" s="301"/>
      <c r="ET85" s="301"/>
      <c r="EU85" s="301"/>
      <c r="EV85" s="301"/>
      <c r="EW85" s="301"/>
      <c r="EX85" s="301"/>
      <c r="EY85" s="301"/>
      <c r="EZ85" s="301"/>
      <c r="FA85" s="301"/>
      <c r="FB85" s="301"/>
      <c r="FC85" s="301"/>
      <c r="FD85" s="301"/>
      <c r="FE85" s="301"/>
      <c r="FF85" s="301"/>
      <c r="FG85" s="301"/>
      <c r="FH85" s="301"/>
      <c r="FI85" s="301"/>
      <c r="FJ85" s="301"/>
      <c r="FK85" s="301"/>
      <c r="FL85" s="301"/>
      <c r="FM85" s="301"/>
      <c r="FN85" s="301"/>
      <c r="FO85" s="301"/>
      <c r="FP85" s="301"/>
      <c r="FQ85" s="301"/>
      <c r="FR85" s="301"/>
      <c r="FS85" s="301"/>
      <c r="FT85" s="301"/>
      <c r="FU85" s="301"/>
      <c r="FV85" s="301"/>
      <c r="FW85" s="301"/>
      <c r="FX85" s="301"/>
      <c r="FY85" s="301"/>
      <c r="FZ85" s="301"/>
      <c r="GA85" s="301"/>
      <c r="GB85" s="301"/>
      <c r="GC85" s="301"/>
      <c r="GD85" s="301"/>
      <c r="GE85" s="301"/>
      <c r="GF85" s="301"/>
      <c r="GG85" s="301"/>
      <c r="GH85" s="301"/>
      <c r="GI85" s="301"/>
      <c r="GJ85" s="301"/>
      <c r="GK85" s="301"/>
      <c r="GL85" s="301"/>
      <c r="GM85" s="301"/>
      <c r="GN85" s="301"/>
      <c r="GO85" s="301"/>
      <c r="GP85" s="301"/>
      <c r="GQ85" s="301"/>
      <c r="GR85" s="301"/>
      <c r="GS85" s="301"/>
      <c r="GT85" s="301"/>
      <c r="GU85" s="301"/>
      <c r="GV85" s="301"/>
      <c r="GW85" s="301"/>
      <c r="GX85" s="301"/>
      <c r="GY85" s="301"/>
      <c r="GZ85" s="301"/>
      <c r="HA85" s="301"/>
      <c r="HB85" s="301"/>
      <c r="HC85" s="301"/>
      <c r="HD85" s="301"/>
      <c r="HE85" s="301"/>
      <c r="HF85" s="301"/>
      <c r="HG85" s="301"/>
      <c r="HH85" s="301"/>
      <c r="HI85" s="301"/>
      <c r="HJ85" s="301"/>
      <c r="HK85" s="301"/>
      <c r="HL85" s="301"/>
      <c r="HM85" s="301"/>
      <c r="HN85" s="301"/>
      <c r="HO85" s="301"/>
      <c r="HP85" s="301"/>
      <c r="HQ85" s="301"/>
      <c r="HR85" s="301"/>
      <c r="HS85" s="301"/>
      <c r="HT85" s="301"/>
      <c r="HU85" s="301"/>
      <c r="HV85" s="301"/>
      <c r="HW85" s="301"/>
      <c r="HX85" s="301"/>
      <c r="HY85" s="301"/>
      <c r="HZ85" s="301"/>
      <c r="IA85" s="301"/>
      <c r="IB85" s="301"/>
      <c r="IC85" s="301"/>
      <c r="ID85" s="301"/>
      <c r="IE85" s="301"/>
      <c r="IF85" s="301"/>
      <c r="IG85" s="301"/>
      <c r="IH85" s="301"/>
      <c r="II85" s="301"/>
      <c r="IJ85" s="301"/>
      <c r="IK85" s="301"/>
      <c r="IL85" s="301"/>
      <c r="IM85" s="301"/>
      <c r="IN85" s="301"/>
      <c r="IO85" s="301"/>
      <c r="IP85" s="301"/>
      <c r="IQ85" s="301"/>
      <c r="IR85" s="301"/>
      <c r="IS85" s="301"/>
      <c r="IT85" s="301"/>
      <c r="IU85" s="301"/>
      <c r="IV85" s="301"/>
      <c r="IW85" s="301"/>
      <c r="IX85" s="301"/>
      <c r="IY85" s="301"/>
      <c r="IZ85" s="301"/>
      <c r="JA85" s="301"/>
      <c r="JB85" s="301"/>
      <c r="JC85" s="301"/>
      <c r="JD85" s="301"/>
      <c r="JE85" s="301"/>
      <c r="JF85" s="301"/>
      <c r="JG85" s="301"/>
      <c r="JH85" s="301"/>
      <c r="JI85" s="301"/>
      <c r="JJ85" s="301"/>
      <c r="JK85" s="301"/>
      <c r="JL85" s="301"/>
      <c r="JM85" s="301"/>
      <c r="JN85" s="301"/>
      <c r="JO85" s="301"/>
      <c r="JP85" s="301"/>
      <c r="JQ85" s="301"/>
      <c r="JR85" s="301"/>
      <c r="JS85" s="301"/>
      <c r="JT85" s="301"/>
      <c r="JU85" s="301"/>
      <c r="JV85" s="301"/>
      <c r="JW85" s="301"/>
      <c r="JX85" s="301"/>
      <c r="JY85" s="301"/>
      <c r="JZ85" s="301"/>
      <c r="KA85" s="301"/>
      <c r="KB85" s="301"/>
      <c r="KC85" s="301"/>
      <c r="KD85" s="301"/>
      <c r="KE85" s="301"/>
      <c r="KF85" s="301"/>
      <c r="KG85" s="301"/>
      <c r="KH85" s="301"/>
      <c r="KI85" s="301"/>
      <c r="KJ85" s="301"/>
      <c r="KK85" s="301"/>
      <c r="KL85" s="301"/>
      <c r="KM85" s="301"/>
      <c r="KN85" s="301"/>
      <c r="KO85" s="301"/>
      <c r="KP85" s="301"/>
      <c r="KQ85" s="301"/>
      <c r="KR85" s="301"/>
      <c r="KS85" s="301"/>
      <c r="KT85" s="301"/>
      <c r="KU85" s="301"/>
      <c r="KV85" s="301"/>
      <c r="KW85" s="301"/>
      <c r="KX85" s="301"/>
      <c r="KY85" s="301"/>
      <c r="KZ85" s="301"/>
      <c r="LA85" s="301"/>
      <c r="LB85" s="301"/>
      <c r="LC85" s="301"/>
      <c r="LD85" s="301"/>
      <c r="LE85" s="301"/>
      <c r="LF85" s="301"/>
      <c r="LG85" s="301"/>
      <c r="LH85" s="301"/>
      <c r="LI85" s="301"/>
      <c r="LJ85" s="301"/>
      <c r="LK85" s="301"/>
      <c r="LL85" s="301"/>
      <c r="LM85" s="301"/>
      <c r="LN85" s="301"/>
      <c r="LO85" s="301"/>
      <c r="LP85" s="301"/>
      <c r="LQ85" s="301"/>
      <c r="LR85" s="301"/>
      <c r="LS85" s="301"/>
      <c r="LT85" s="301"/>
      <c r="LU85" s="301"/>
      <c r="LV85" s="301"/>
      <c r="LW85" s="301"/>
      <c r="LX85" s="301"/>
      <c r="LY85" s="301"/>
      <c r="LZ85" s="301"/>
      <c r="MA85" s="301"/>
      <c r="MB85" s="301"/>
      <c r="MC85" s="301"/>
      <c r="MD85" s="301"/>
      <c r="ME85" s="301"/>
      <c r="MF85" s="301"/>
      <c r="MG85" s="301"/>
      <c r="MH85" s="301"/>
      <c r="MI85" s="301"/>
      <c r="MJ85" s="301"/>
      <c r="MK85" s="301"/>
      <c r="ML85" s="301"/>
      <c r="MM85" s="301"/>
      <c r="MN85" s="301"/>
      <c r="MO85" s="301"/>
      <c r="MP85" s="301"/>
      <c r="MQ85" s="301"/>
      <c r="MR85" s="301"/>
      <c r="MS85" s="301"/>
      <c r="MT85" s="301"/>
      <c r="MU85" s="301"/>
      <c r="MV85" s="301"/>
      <c r="MW85" s="301"/>
      <c r="MX85" s="301"/>
      <c r="MY85" s="301"/>
      <c r="MZ85" s="301"/>
      <c r="NA85" s="301"/>
      <c r="NB85" s="301"/>
      <c r="NC85" s="301"/>
      <c r="ND85" s="301"/>
      <c r="NE85" s="301"/>
      <c r="NF85" s="301"/>
      <c r="NG85" s="301"/>
      <c r="NH85" s="301"/>
      <c r="NI85" s="301"/>
      <c r="NJ85" s="301"/>
      <c r="NK85" s="301"/>
      <c r="NL85" s="301"/>
      <c r="NM85" s="301"/>
      <c r="NN85" s="301"/>
      <c r="NO85" s="301"/>
      <c r="NP85" s="301"/>
      <c r="NQ85" s="301"/>
      <c r="NR85" s="301"/>
      <c r="NS85" s="301"/>
      <c r="NT85" s="301"/>
      <c r="NU85" s="301"/>
      <c r="NV85" s="301"/>
      <c r="NW85" s="301"/>
      <c r="NX85" s="301"/>
      <c r="NY85" s="301"/>
      <c r="NZ85" s="301"/>
      <c r="OA85" s="301"/>
      <c r="OB85" s="301"/>
      <c r="OC85" s="301"/>
      <c r="OD85" s="301"/>
      <c r="OE85" s="301"/>
      <c r="OF85" s="301"/>
      <c r="OG85" s="301"/>
      <c r="OH85" s="301"/>
      <c r="OI85" s="301"/>
      <c r="OJ85" s="301"/>
      <c r="OK85" s="301"/>
      <c r="OL85" s="301"/>
      <c r="OM85" s="301"/>
      <c r="ON85" s="301"/>
      <c r="OO85" s="301"/>
      <c r="OP85" s="301"/>
      <c r="OQ85" s="301"/>
      <c r="OR85" s="301"/>
      <c r="OS85" s="301"/>
      <c r="OT85" s="301"/>
      <c r="OU85" s="301"/>
      <c r="OV85" s="301"/>
      <c r="OW85" s="301"/>
      <c r="OX85" s="301"/>
      <c r="OY85" s="301"/>
      <c r="OZ85" s="301"/>
      <c r="PA85" s="301"/>
      <c r="PB85" s="301"/>
      <c r="PC85" s="301"/>
      <c r="PD85" s="301"/>
      <c r="PE85" s="301"/>
      <c r="PF85" s="301"/>
      <c r="PG85" s="301"/>
      <c r="PH85" s="301"/>
      <c r="PI85" s="301"/>
      <c r="PJ85" s="301"/>
      <c r="PK85" s="301"/>
      <c r="PL85" s="301"/>
      <c r="PM85" s="301"/>
      <c r="PN85" s="301"/>
      <c r="PO85" s="301"/>
      <c r="PP85" s="301"/>
      <c r="PQ85" s="301"/>
      <c r="PR85" s="301"/>
      <c r="PS85" s="301"/>
      <c r="PT85" s="301"/>
      <c r="PU85" s="301"/>
      <c r="PV85" s="301"/>
      <c r="PW85" s="301"/>
      <c r="PX85" s="301"/>
      <c r="PY85" s="301"/>
      <c r="PZ85" s="301"/>
      <c r="QA85" s="301"/>
      <c r="QB85" s="301"/>
      <c r="QC85" s="301"/>
      <c r="QD85" s="301"/>
      <c r="QE85" s="301"/>
      <c r="QF85" s="301"/>
      <c r="QG85" s="301"/>
      <c r="QH85" s="301"/>
      <c r="QI85" s="301"/>
      <c r="QJ85" s="301"/>
      <c r="QK85" s="301"/>
      <c r="QL85" s="301"/>
      <c r="QM85" s="301"/>
      <c r="QN85" s="301"/>
      <c r="QO85" s="301"/>
      <c r="QP85" s="301"/>
      <c r="QQ85" s="301"/>
      <c r="QR85" s="301"/>
      <c r="QS85" s="301"/>
      <c r="QT85" s="301"/>
      <c r="QU85" s="301"/>
      <c r="QV85" s="301"/>
      <c r="QW85" s="301"/>
      <c r="QX85" s="301"/>
      <c r="QY85" s="301"/>
      <c r="QZ85" s="301"/>
      <c r="RA85" s="301"/>
      <c r="RB85" s="301"/>
      <c r="RC85" s="301"/>
      <c r="RD85" s="301"/>
      <c r="RE85" s="301"/>
      <c r="RF85" s="301"/>
      <c r="RG85" s="301"/>
      <c r="RH85" s="301"/>
      <c r="RI85" s="301"/>
      <c r="RJ85" s="301"/>
      <c r="RK85" s="301"/>
      <c r="RL85" s="301"/>
      <c r="RM85" s="301"/>
      <c r="RN85" s="301"/>
      <c r="RO85" s="301"/>
      <c r="RP85" s="301"/>
      <c r="RQ85" s="301"/>
      <c r="RR85" s="301"/>
      <c r="RS85" s="301"/>
      <c r="RT85" s="301"/>
      <c r="RU85" s="301"/>
      <c r="RV85" s="301"/>
      <c r="RW85" s="301"/>
      <c r="RX85" s="301"/>
      <c r="RY85" s="301"/>
      <c r="RZ85" s="301"/>
      <c r="SA85" s="301"/>
      <c r="SB85" s="301"/>
      <c r="SC85" s="301"/>
      <c r="SD85" s="301"/>
      <c r="SE85" s="301"/>
      <c r="SF85" s="301"/>
      <c r="SG85" s="301"/>
      <c r="SH85" s="301"/>
      <c r="SI85" s="301"/>
      <c r="SJ85" s="301"/>
      <c r="SK85" s="301"/>
      <c r="SL85" s="301"/>
      <c r="SM85" s="301"/>
      <c r="SN85" s="301"/>
      <c r="SO85" s="301"/>
      <c r="SP85" s="301"/>
      <c r="SQ85" s="301"/>
      <c r="SR85" s="301"/>
      <c r="SS85" s="301"/>
      <c r="ST85" s="301"/>
      <c r="SU85" s="301"/>
      <c r="SV85" s="301"/>
      <c r="SW85" s="301"/>
      <c r="SX85" s="301"/>
      <c r="SY85" s="301"/>
      <c r="SZ85" s="301"/>
      <c r="TA85" s="301"/>
      <c r="TB85" s="301"/>
      <c r="TC85" s="301"/>
      <c r="TD85" s="301"/>
      <c r="TE85" s="301"/>
      <c r="TF85" s="301"/>
      <c r="TG85" s="301"/>
      <c r="TH85" s="301"/>
      <c r="TI85" s="301"/>
      <c r="TJ85" s="301"/>
      <c r="TK85" s="301"/>
      <c r="TL85" s="301"/>
      <c r="TM85" s="301"/>
      <c r="TN85" s="301"/>
      <c r="TO85" s="301"/>
      <c r="TP85" s="301"/>
      <c r="TQ85" s="301"/>
      <c r="TR85" s="301"/>
      <c r="TS85" s="301"/>
      <c r="TT85" s="301"/>
      <c r="TU85" s="301"/>
      <c r="TV85" s="301"/>
      <c r="TW85" s="301"/>
      <c r="TX85" s="301"/>
      <c r="TY85" s="301"/>
      <c r="TZ85" s="301"/>
      <c r="UA85" s="301"/>
      <c r="UB85" s="301"/>
      <c r="UC85" s="301"/>
      <c r="UD85" s="301"/>
      <c r="UE85" s="301"/>
      <c r="UF85" s="301"/>
      <c r="UG85" s="301"/>
      <c r="UH85" s="301"/>
      <c r="UI85" s="301"/>
      <c r="UJ85" s="301"/>
      <c r="UK85" s="301"/>
      <c r="UL85" s="301"/>
      <c r="UM85" s="301"/>
      <c r="UN85" s="301"/>
      <c r="UO85" s="301"/>
      <c r="UP85" s="301"/>
      <c r="UQ85" s="301"/>
      <c r="UR85" s="301"/>
      <c r="US85" s="301"/>
      <c r="UT85" s="301"/>
      <c r="UU85" s="301"/>
      <c r="UV85" s="301"/>
      <c r="UW85" s="301"/>
      <c r="UX85" s="301"/>
      <c r="UY85" s="301"/>
      <c r="UZ85" s="301"/>
      <c r="VA85" s="301"/>
      <c r="VB85" s="301"/>
      <c r="VC85" s="301"/>
      <c r="VD85" s="301"/>
      <c r="VE85" s="301"/>
      <c r="VF85" s="301"/>
      <c r="VG85" s="301"/>
      <c r="VH85" s="301"/>
      <c r="VI85" s="301"/>
      <c r="VJ85" s="301"/>
      <c r="VK85" s="301"/>
      <c r="VL85" s="301"/>
      <c r="VM85" s="301"/>
      <c r="VN85" s="301"/>
      <c r="VO85" s="301"/>
      <c r="VP85" s="301"/>
      <c r="VQ85" s="301"/>
      <c r="VR85" s="301"/>
      <c r="VS85" s="301"/>
      <c r="VT85" s="301"/>
      <c r="VU85" s="301"/>
      <c r="VV85" s="301"/>
      <c r="VW85" s="301"/>
      <c r="VX85" s="301"/>
      <c r="VY85" s="301"/>
      <c r="VZ85" s="301"/>
      <c r="WA85" s="301"/>
      <c r="WB85" s="301"/>
      <c r="WC85" s="301"/>
      <c r="WD85" s="301"/>
      <c r="WE85" s="301"/>
      <c r="WF85" s="301"/>
      <c r="WG85" s="301"/>
      <c r="WH85" s="301"/>
      <c r="WI85" s="301"/>
      <c r="WJ85" s="301"/>
      <c r="WK85" s="301"/>
      <c r="WL85" s="301"/>
      <c r="WM85" s="301"/>
      <c r="WN85" s="301"/>
      <c r="WO85" s="301"/>
      <c r="WP85" s="301"/>
      <c r="WQ85" s="301"/>
      <c r="WR85" s="301"/>
      <c r="WS85" s="301"/>
      <c r="WT85" s="301"/>
      <c r="WU85" s="301"/>
      <c r="WV85" s="301"/>
      <c r="WW85" s="301"/>
      <c r="WX85" s="301"/>
      <c r="WY85" s="301"/>
      <c r="WZ85" s="301"/>
      <c r="XA85" s="301"/>
      <c r="XB85" s="301"/>
      <c r="XC85" s="301"/>
      <c r="XD85" s="301"/>
      <c r="XE85" s="301"/>
      <c r="XF85" s="301"/>
      <c r="XG85" s="301"/>
      <c r="XH85" s="301"/>
      <c r="XI85" s="301"/>
      <c r="XJ85" s="301"/>
      <c r="XK85" s="301"/>
      <c r="XL85" s="301"/>
      <c r="XM85" s="301"/>
      <c r="XN85" s="301"/>
      <c r="XO85" s="301"/>
      <c r="XP85" s="301"/>
      <c r="XQ85" s="301"/>
      <c r="XR85" s="301"/>
      <c r="XS85" s="301"/>
      <c r="XT85" s="301"/>
      <c r="XU85" s="301"/>
      <c r="XV85" s="301"/>
      <c r="XW85" s="301"/>
      <c r="XX85" s="301"/>
      <c r="XY85" s="301"/>
      <c r="XZ85" s="301"/>
      <c r="YA85" s="301"/>
      <c r="YB85" s="301"/>
      <c r="YC85" s="301"/>
      <c r="YD85" s="301"/>
      <c r="YE85" s="301"/>
      <c r="YF85" s="301"/>
      <c r="YG85" s="301"/>
      <c r="YH85" s="301"/>
      <c r="YI85" s="301"/>
      <c r="YJ85" s="301"/>
      <c r="YK85" s="301"/>
      <c r="YL85" s="301"/>
      <c r="YM85" s="301"/>
      <c r="YN85" s="301"/>
      <c r="YO85" s="301"/>
      <c r="YP85" s="301"/>
      <c r="YQ85" s="301"/>
      <c r="YR85" s="301"/>
      <c r="YS85" s="301"/>
      <c r="YT85" s="301"/>
      <c r="YU85" s="301"/>
      <c r="YV85" s="301"/>
      <c r="YW85" s="301"/>
      <c r="YX85" s="301"/>
      <c r="YY85" s="301"/>
      <c r="YZ85" s="301"/>
      <c r="ZA85" s="301"/>
      <c r="ZB85" s="301"/>
      <c r="ZC85" s="301"/>
      <c r="ZD85" s="301"/>
      <c r="ZE85" s="301"/>
      <c r="ZF85" s="301"/>
      <c r="ZG85" s="301"/>
      <c r="ZH85" s="301"/>
      <c r="ZI85" s="301"/>
      <c r="ZJ85" s="301"/>
      <c r="ZK85" s="301"/>
      <c r="ZL85" s="301"/>
      <c r="ZM85" s="301"/>
      <c r="ZN85" s="301"/>
      <c r="ZO85" s="301"/>
      <c r="ZP85" s="301"/>
      <c r="ZQ85" s="301"/>
      <c r="ZR85" s="301"/>
      <c r="ZS85" s="301"/>
      <c r="ZT85" s="301"/>
      <c r="ZU85" s="301"/>
      <c r="ZV85" s="301"/>
      <c r="ZW85" s="301"/>
      <c r="ZX85" s="301"/>
      <c r="ZY85" s="301"/>
      <c r="ZZ85" s="301"/>
      <c r="AAA85" s="301"/>
      <c r="AAB85" s="301"/>
      <c r="AAC85" s="301"/>
      <c r="AAD85" s="301"/>
      <c r="AAE85" s="301"/>
      <c r="AAF85" s="301"/>
      <c r="AAG85" s="301"/>
      <c r="AAH85" s="301"/>
      <c r="AAI85" s="301"/>
      <c r="AAJ85" s="301"/>
      <c r="AAK85" s="301"/>
      <c r="AAL85" s="301"/>
      <c r="AAM85" s="301"/>
      <c r="AAN85" s="301"/>
      <c r="AAO85" s="301"/>
      <c r="AAP85" s="301"/>
      <c r="AAQ85" s="301"/>
      <c r="AAR85" s="301"/>
      <c r="AAS85" s="301"/>
      <c r="AAT85" s="301"/>
      <c r="AAU85" s="301"/>
      <c r="AAV85" s="301"/>
      <c r="AAW85" s="301"/>
      <c r="AAX85" s="301"/>
      <c r="AAY85" s="301"/>
      <c r="AAZ85" s="301"/>
      <c r="ABA85" s="301"/>
      <c r="ABB85" s="301"/>
      <c r="ABC85" s="301"/>
      <c r="ABD85" s="301"/>
      <c r="ABE85" s="301"/>
      <c r="ABF85" s="301"/>
      <c r="ABG85" s="301"/>
      <c r="ABH85" s="301"/>
      <c r="ABI85" s="301"/>
      <c r="ABJ85" s="301"/>
      <c r="ABK85" s="301"/>
      <c r="ABL85" s="301"/>
      <c r="ABM85" s="301"/>
      <c r="ABN85" s="301"/>
      <c r="ABO85" s="301"/>
      <c r="ABP85" s="301"/>
      <c r="ABQ85" s="301"/>
      <c r="ABR85" s="301"/>
      <c r="ABS85" s="301"/>
      <c r="ABT85" s="301"/>
      <c r="ABU85" s="301"/>
      <c r="ABV85" s="301"/>
      <c r="ABW85" s="301"/>
      <c r="ABX85" s="301"/>
      <c r="ABY85" s="301"/>
      <c r="ABZ85" s="301"/>
      <c r="ACA85" s="301"/>
      <c r="ACB85" s="301"/>
      <c r="ACC85" s="301"/>
      <c r="ACD85" s="301"/>
      <c r="ACE85" s="301"/>
      <c r="ACF85" s="301"/>
      <c r="ACG85" s="301"/>
      <c r="ACH85" s="301"/>
      <c r="ACI85" s="301"/>
      <c r="ACJ85" s="301"/>
      <c r="ACK85" s="301"/>
      <c r="ACL85" s="301"/>
      <c r="ACM85" s="301"/>
      <c r="ACN85" s="301"/>
      <c r="ACO85" s="301"/>
      <c r="ACP85" s="301"/>
      <c r="ACQ85" s="301"/>
      <c r="ACR85" s="301"/>
      <c r="ACS85" s="301"/>
      <c r="ACT85" s="301"/>
      <c r="ACU85" s="301"/>
      <c r="ACV85" s="301"/>
      <c r="ACW85" s="301"/>
      <c r="ACX85" s="301"/>
      <c r="ACY85" s="301"/>
      <c r="ACZ85" s="301"/>
      <c r="ADA85" s="301"/>
      <c r="ADB85" s="301"/>
      <c r="ADC85" s="301"/>
      <c r="ADD85" s="301"/>
      <c r="ADE85" s="301"/>
      <c r="ADF85" s="301"/>
      <c r="ADG85" s="301"/>
      <c r="ADH85" s="301"/>
      <c r="ADI85" s="301"/>
      <c r="ADJ85" s="301"/>
      <c r="ADK85" s="301"/>
      <c r="ADL85" s="301"/>
      <c r="ADM85" s="301"/>
      <c r="ADN85" s="301"/>
      <c r="ADO85" s="301"/>
      <c r="ADP85" s="301"/>
      <c r="ADQ85" s="301"/>
      <c r="ADR85" s="301"/>
      <c r="ADS85" s="301"/>
      <c r="ADT85" s="301"/>
      <c r="ADU85" s="301"/>
      <c r="ADV85" s="301"/>
      <c r="ADW85" s="301"/>
      <c r="ADX85" s="301"/>
      <c r="ADY85" s="301"/>
      <c r="ADZ85" s="301"/>
      <c r="AEA85" s="301"/>
      <c r="AEB85" s="301"/>
      <c r="AEC85" s="301"/>
      <c r="AED85" s="301"/>
      <c r="AEE85" s="301"/>
      <c r="AEF85" s="301"/>
      <c r="AEG85" s="301"/>
      <c r="AEH85" s="301"/>
      <c r="AEI85" s="301"/>
      <c r="AEJ85" s="301"/>
      <c r="AEK85" s="301"/>
      <c r="AEL85" s="301"/>
      <c r="AEM85" s="301"/>
      <c r="AEN85" s="301"/>
      <c r="AEO85" s="301"/>
      <c r="AEP85" s="301"/>
      <c r="AEQ85" s="301"/>
      <c r="AER85" s="301"/>
      <c r="AES85" s="301"/>
      <c r="AET85" s="301"/>
      <c r="AEU85" s="301"/>
      <c r="AEV85" s="301"/>
      <c r="AEW85" s="301"/>
      <c r="AEX85" s="301"/>
      <c r="AEY85" s="301"/>
      <c r="AEZ85" s="301"/>
      <c r="AFA85" s="301"/>
      <c r="AFB85" s="301"/>
      <c r="AFC85" s="301"/>
      <c r="AFD85" s="301"/>
      <c r="AFE85" s="301"/>
      <c r="AFF85" s="301"/>
      <c r="AFG85" s="301"/>
      <c r="AFH85" s="301"/>
      <c r="AFI85" s="301"/>
      <c r="AFJ85" s="301"/>
      <c r="AFK85" s="301"/>
      <c r="AFL85" s="301"/>
      <c r="AFM85" s="301"/>
      <c r="AFN85" s="301"/>
      <c r="AFO85" s="301"/>
      <c r="AFP85" s="301"/>
      <c r="AFQ85" s="301"/>
      <c r="AFR85" s="301"/>
      <c r="AFS85" s="301"/>
      <c r="AFT85" s="301"/>
      <c r="AFU85" s="301"/>
      <c r="AFV85" s="301"/>
      <c r="AFW85" s="301"/>
      <c r="AFX85" s="301"/>
      <c r="AFY85" s="301"/>
      <c r="AFZ85" s="301"/>
      <c r="AGA85" s="301"/>
      <c r="AGB85" s="301"/>
      <c r="AGC85" s="301"/>
      <c r="AGD85" s="301"/>
      <c r="AGE85" s="301"/>
      <c r="AGF85" s="301"/>
      <c r="AGG85" s="301"/>
      <c r="AGH85" s="301"/>
      <c r="AGI85" s="301"/>
      <c r="AGJ85" s="301"/>
      <c r="AGK85" s="301"/>
      <c r="AGL85" s="301"/>
      <c r="AGM85" s="301"/>
      <c r="AGN85" s="301"/>
      <c r="AGO85" s="301"/>
      <c r="AGP85" s="301"/>
      <c r="AGQ85" s="301"/>
      <c r="AGR85" s="301"/>
      <c r="AGS85" s="301"/>
      <c r="AGT85" s="301"/>
      <c r="AGU85" s="301"/>
      <c r="AGV85" s="301"/>
      <c r="AGW85" s="301"/>
      <c r="AGX85" s="301"/>
      <c r="AGY85" s="301"/>
      <c r="AGZ85" s="301"/>
      <c r="AHA85" s="301"/>
      <c r="AHB85" s="301"/>
      <c r="AHC85" s="301"/>
      <c r="AHD85" s="301"/>
      <c r="AHE85" s="301"/>
      <c r="AHF85" s="301"/>
      <c r="AHG85" s="301"/>
      <c r="AHH85" s="301"/>
      <c r="AHI85" s="301"/>
      <c r="AHJ85" s="301"/>
      <c r="AHK85" s="301"/>
      <c r="AHL85" s="301"/>
      <c r="AHM85" s="301"/>
      <c r="AHN85" s="301"/>
      <c r="AHO85" s="301"/>
      <c r="AHP85" s="301"/>
      <c r="AHQ85" s="301"/>
      <c r="AHR85" s="301"/>
      <c r="AHS85" s="301"/>
      <c r="AHT85" s="301"/>
      <c r="AHU85" s="301"/>
      <c r="AHV85" s="301"/>
      <c r="AHW85" s="301"/>
      <c r="AHX85" s="301"/>
      <c r="AHY85" s="301"/>
      <c r="AHZ85" s="301"/>
      <c r="AIA85" s="301"/>
      <c r="AIB85" s="301"/>
      <c r="AIC85" s="301"/>
      <c r="AID85" s="301"/>
      <c r="AIE85" s="301"/>
      <c r="AIF85" s="301"/>
      <c r="AIG85" s="301"/>
      <c r="AIH85" s="301"/>
      <c r="AII85" s="301"/>
      <c r="AIJ85" s="301"/>
      <c r="AIK85" s="301"/>
      <c r="AIL85" s="301"/>
      <c r="AIM85" s="301"/>
      <c r="AIN85" s="301"/>
      <c r="AIO85" s="301"/>
      <c r="AIP85" s="301"/>
      <c r="AIQ85" s="301"/>
      <c r="AIR85" s="301"/>
      <c r="AIS85" s="301"/>
      <c r="AIT85" s="301"/>
      <c r="AIU85" s="301"/>
      <c r="AIV85" s="301"/>
      <c r="AIW85" s="301"/>
      <c r="AIX85" s="301"/>
      <c r="AIY85" s="301"/>
      <c r="AIZ85" s="301"/>
      <c r="AJA85" s="301"/>
      <c r="AJB85" s="301"/>
      <c r="AJC85" s="301"/>
      <c r="AJD85" s="301"/>
      <c r="AJE85" s="301"/>
      <c r="AJF85" s="301"/>
      <c r="AJG85" s="301"/>
      <c r="AJH85" s="301"/>
      <c r="AJI85" s="301"/>
      <c r="AJJ85" s="301"/>
      <c r="AJK85" s="301"/>
      <c r="AJL85" s="301"/>
      <c r="AJM85" s="301"/>
      <c r="AJN85" s="301"/>
      <c r="AJO85" s="301"/>
      <c r="AJP85" s="301"/>
      <c r="AJQ85" s="301"/>
      <c r="AJR85" s="301"/>
      <c r="AJS85" s="301"/>
      <c r="AJT85" s="301"/>
      <c r="AJU85" s="301"/>
      <c r="AJV85" s="301"/>
      <c r="AJW85" s="301"/>
      <c r="AJX85" s="301"/>
      <c r="AJY85" s="301"/>
      <c r="AJZ85" s="301"/>
      <c r="AKA85" s="301"/>
      <c r="AKB85" s="301"/>
      <c r="AKC85" s="301"/>
      <c r="AKD85" s="301"/>
      <c r="AKE85" s="301"/>
      <c r="AKF85" s="301"/>
      <c r="AKG85" s="301"/>
      <c r="AKH85" s="301"/>
      <c r="AKI85" s="301"/>
      <c r="AKJ85" s="301"/>
      <c r="AKK85" s="301"/>
      <c r="AKL85" s="301"/>
      <c r="AKM85" s="301"/>
      <c r="AKN85" s="301"/>
      <c r="AKO85" s="301"/>
      <c r="AKP85" s="301"/>
      <c r="AKQ85" s="301"/>
      <c r="AKR85" s="301"/>
      <c r="AKS85" s="301"/>
      <c r="AKT85" s="301"/>
      <c r="AKU85" s="301"/>
      <c r="AKV85" s="301"/>
      <c r="AKW85" s="301"/>
      <c r="AKX85" s="301"/>
      <c r="AKY85" s="301"/>
      <c r="AKZ85" s="301"/>
      <c r="ALA85" s="301"/>
      <c r="ALB85" s="301"/>
      <c r="ALC85" s="301"/>
      <c r="ALD85" s="301"/>
      <c r="ALE85" s="301"/>
      <c r="ALF85" s="301"/>
      <c r="ALG85" s="301"/>
      <c r="ALH85" s="301"/>
      <c r="ALI85" s="301"/>
      <c r="ALJ85" s="301"/>
      <c r="ALK85" s="301"/>
      <c r="ALL85" s="301"/>
      <c r="ALM85" s="301"/>
      <c r="ALN85" s="301"/>
      <c r="ALO85" s="301"/>
      <c r="ALP85" s="301"/>
      <c r="ALQ85" s="301"/>
      <c r="ALR85" s="301"/>
      <c r="ALS85" s="301"/>
      <c r="ALT85" s="301"/>
      <c r="ALU85" s="301"/>
      <c r="ALV85" s="301"/>
      <c r="ALW85" s="301"/>
      <c r="ALX85" s="301"/>
      <c r="ALY85" s="301"/>
      <c r="ALZ85" s="301"/>
      <c r="AMA85" s="301"/>
      <c r="AMB85" s="301"/>
      <c r="AMC85" s="301"/>
      <c r="AMD85" s="301"/>
      <c r="AME85" s="301"/>
      <c r="AMF85" s="301"/>
      <c r="AMG85" s="301"/>
      <c r="AMH85" s="301"/>
      <c r="AMI85" s="301"/>
      <c r="AMJ85" s="301"/>
      <c r="AMK85" s="301"/>
    </row>
    <row r="86" spans="1:1025" ht="13.5" thickBot="1" x14ac:dyDescent="0.25">
      <c r="A86" s="271" t="s">
        <v>186</v>
      </c>
      <c r="B86" s="271"/>
      <c r="C86" s="271"/>
      <c r="D86" s="270"/>
      <c r="E86" s="270"/>
      <c r="F86" s="370"/>
      <c r="H86" s="301"/>
      <c r="I86" s="301"/>
      <c r="J86" s="301"/>
      <c r="K86" s="301"/>
      <c r="L86" s="301"/>
      <c r="M86" s="301"/>
      <c r="N86" s="301"/>
      <c r="O86" s="301"/>
      <c r="P86" s="301"/>
      <c r="Q86" s="301"/>
      <c r="R86" s="301"/>
      <c r="S86" s="301"/>
      <c r="T86" s="301"/>
      <c r="U86" s="301"/>
      <c r="V86" s="301"/>
      <c r="W86" s="301"/>
      <c r="X86" s="301"/>
      <c r="Y86" s="301"/>
      <c r="Z86" s="301"/>
      <c r="AA86" s="301"/>
      <c r="AB86" s="301"/>
      <c r="AC86" s="301"/>
      <c r="AD86" s="301"/>
      <c r="AE86" s="301"/>
      <c r="AF86" s="301"/>
      <c r="AG86" s="301"/>
      <c r="AH86" s="301"/>
      <c r="AI86" s="301"/>
      <c r="AJ86" s="301"/>
      <c r="AK86" s="301"/>
      <c r="AL86" s="301"/>
      <c r="AM86" s="301"/>
      <c r="AN86" s="301"/>
      <c r="AO86" s="301"/>
      <c r="AP86" s="301"/>
      <c r="AQ86" s="301"/>
      <c r="AR86" s="301"/>
      <c r="AS86" s="301"/>
      <c r="AT86" s="301"/>
      <c r="AU86" s="301"/>
      <c r="AV86" s="301"/>
      <c r="AW86" s="301"/>
      <c r="AX86" s="301"/>
      <c r="AY86" s="301"/>
      <c r="AZ86" s="301"/>
      <c r="BA86" s="301"/>
      <c r="BB86" s="301"/>
      <c r="BC86" s="301"/>
      <c r="BD86" s="301"/>
      <c r="BE86" s="301"/>
      <c r="BF86" s="301"/>
      <c r="BG86" s="301"/>
      <c r="BH86" s="301"/>
      <c r="BI86" s="301"/>
      <c r="BJ86" s="301"/>
      <c r="BK86" s="301"/>
      <c r="BL86" s="301"/>
      <c r="BM86" s="301"/>
      <c r="BN86" s="301"/>
      <c r="BO86" s="301"/>
      <c r="BP86" s="301"/>
      <c r="BQ86" s="301"/>
      <c r="BR86" s="301"/>
      <c r="BS86" s="301"/>
      <c r="BT86" s="301"/>
      <c r="BU86" s="301"/>
      <c r="BV86" s="301"/>
      <c r="BW86" s="301"/>
      <c r="BX86" s="301"/>
      <c r="BY86" s="301"/>
      <c r="BZ86" s="301"/>
      <c r="CA86" s="301"/>
      <c r="CB86" s="301"/>
      <c r="CC86" s="301"/>
      <c r="CD86" s="301"/>
      <c r="CE86" s="301"/>
      <c r="CF86" s="301"/>
      <c r="CG86" s="301"/>
      <c r="CH86" s="301"/>
      <c r="CI86" s="301"/>
      <c r="CJ86" s="301"/>
      <c r="CK86" s="301"/>
      <c r="CL86" s="301"/>
      <c r="CM86" s="301"/>
      <c r="CN86" s="301"/>
      <c r="CO86" s="301"/>
      <c r="CP86" s="301"/>
      <c r="CQ86" s="301"/>
      <c r="CR86" s="301"/>
      <c r="CS86" s="301"/>
      <c r="CT86" s="301"/>
      <c r="CU86" s="301"/>
      <c r="CV86" s="301"/>
      <c r="CW86" s="301"/>
      <c r="CX86" s="301"/>
      <c r="CY86" s="301"/>
      <c r="CZ86" s="301"/>
      <c r="DA86" s="301"/>
      <c r="DB86" s="301"/>
      <c r="DC86" s="301"/>
      <c r="DD86" s="301"/>
      <c r="DE86" s="301"/>
      <c r="DF86" s="301"/>
      <c r="DG86" s="301"/>
      <c r="DH86" s="301"/>
      <c r="DI86" s="301"/>
      <c r="DJ86" s="301"/>
      <c r="DK86" s="301"/>
      <c r="DL86" s="301"/>
      <c r="DM86" s="301"/>
      <c r="DN86" s="301"/>
      <c r="DO86" s="301"/>
      <c r="DP86" s="301"/>
      <c r="DQ86" s="301"/>
      <c r="DR86" s="301"/>
      <c r="DS86" s="301"/>
      <c r="DT86" s="301"/>
      <c r="DU86" s="301"/>
      <c r="DV86" s="301"/>
      <c r="DW86" s="301"/>
      <c r="DX86" s="301"/>
      <c r="DY86" s="301"/>
      <c r="DZ86" s="301"/>
      <c r="EA86" s="301"/>
      <c r="EB86" s="301"/>
      <c r="EC86" s="301"/>
      <c r="ED86" s="301"/>
      <c r="EE86" s="301"/>
      <c r="EF86" s="301"/>
      <c r="EG86" s="301"/>
      <c r="EH86" s="301"/>
      <c r="EI86" s="301"/>
      <c r="EJ86" s="301"/>
      <c r="EK86" s="301"/>
      <c r="EL86" s="301"/>
      <c r="EM86" s="301"/>
      <c r="EN86" s="301"/>
      <c r="EO86" s="301"/>
      <c r="EP86" s="301"/>
      <c r="EQ86" s="301"/>
      <c r="ER86" s="301"/>
      <c r="ES86" s="301"/>
      <c r="ET86" s="301"/>
      <c r="EU86" s="301"/>
      <c r="EV86" s="301"/>
      <c r="EW86" s="301"/>
      <c r="EX86" s="301"/>
      <c r="EY86" s="301"/>
      <c r="EZ86" s="301"/>
      <c r="FA86" s="301"/>
      <c r="FB86" s="301"/>
      <c r="FC86" s="301"/>
      <c r="FD86" s="301"/>
      <c r="FE86" s="301"/>
      <c r="FF86" s="301"/>
      <c r="FG86" s="301"/>
      <c r="FH86" s="301"/>
      <c r="FI86" s="301"/>
      <c r="FJ86" s="301"/>
      <c r="FK86" s="301"/>
      <c r="FL86" s="301"/>
      <c r="FM86" s="301"/>
      <c r="FN86" s="301"/>
      <c r="FO86" s="301"/>
      <c r="FP86" s="301"/>
      <c r="FQ86" s="301"/>
      <c r="FR86" s="301"/>
      <c r="FS86" s="301"/>
      <c r="FT86" s="301"/>
      <c r="FU86" s="301"/>
      <c r="FV86" s="301"/>
      <c r="FW86" s="301"/>
      <c r="FX86" s="301"/>
      <c r="FY86" s="301"/>
      <c r="FZ86" s="301"/>
      <c r="GA86" s="301"/>
      <c r="GB86" s="301"/>
      <c r="GC86" s="301"/>
      <c r="GD86" s="301"/>
      <c r="GE86" s="301"/>
      <c r="GF86" s="301"/>
      <c r="GG86" s="301"/>
      <c r="GH86" s="301"/>
      <c r="GI86" s="301"/>
      <c r="GJ86" s="301"/>
      <c r="GK86" s="301"/>
      <c r="GL86" s="301"/>
      <c r="GM86" s="301"/>
      <c r="GN86" s="301"/>
      <c r="GO86" s="301"/>
      <c r="GP86" s="301"/>
      <c r="GQ86" s="301"/>
      <c r="GR86" s="301"/>
      <c r="GS86" s="301"/>
      <c r="GT86" s="301"/>
      <c r="GU86" s="301"/>
      <c r="GV86" s="301"/>
      <c r="GW86" s="301"/>
      <c r="GX86" s="301"/>
      <c r="GY86" s="301"/>
      <c r="GZ86" s="301"/>
      <c r="HA86" s="301"/>
      <c r="HB86" s="301"/>
      <c r="HC86" s="301"/>
      <c r="HD86" s="301"/>
      <c r="HE86" s="301"/>
      <c r="HF86" s="301"/>
      <c r="HG86" s="301"/>
      <c r="HH86" s="301"/>
      <c r="HI86" s="301"/>
      <c r="HJ86" s="301"/>
      <c r="HK86" s="301"/>
      <c r="HL86" s="301"/>
      <c r="HM86" s="301"/>
      <c r="HN86" s="301"/>
      <c r="HO86" s="301"/>
      <c r="HP86" s="301"/>
      <c r="HQ86" s="301"/>
      <c r="HR86" s="301"/>
      <c r="HS86" s="301"/>
      <c r="HT86" s="301"/>
      <c r="HU86" s="301"/>
      <c r="HV86" s="301"/>
      <c r="HW86" s="301"/>
      <c r="HX86" s="301"/>
      <c r="HY86" s="301"/>
      <c r="HZ86" s="301"/>
      <c r="IA86" s="301"/>
      <c r="IB86" s="301"/>
      <c r="IC86" s="301"/>
      <c r="ID86" s="301"/>
      <c r="IE86" s="301"/>
      <c r="IF86" s="301"/>
      <c r="IG86" s="301"/>
      <c r="IH86" s="301"/>
      <c r="II86" s="301"/>
      <c r="IJ86" s="301"/>
      <c r="IK86" s="301"/>
      <c r="IL86" s="301"/>
      <c r="IM86" s="301"/>
      <c r="IN86" s="301"/>
      <c r="IO86" s="301"/>
      <c r="IP86" s="301"/>
      <c r="IQ86" s="301"/>
      <c r="IR86" s="301"/>
      <c r="IS86" s="301"/>
      <c r="IT86" s="301"/>
      <c r="IU86" s="301"/>
      <c r="IV86" s="301"/>
      <c r="IW86" s="301"/>
      <c r="IX86" s="301"/>
      <c r="IY86" s="301"/>
      <c r="IZ86" s="301"/>
      <c r="JA86" s="301"/>
      <c r="JB86" s="301"/>
      <c r="JC86" s="301"/>
      <c r="JD86" s="301"/>
      <c r="JE86" s="301"/>
      <c r="JF86" s="301"/>
      <c r="JG86" s="301"/>
      <c r="JH86" s="301"/>
      <c r="JI86" s="301"/>
      <c r="JJ86" s="301"/>
      <c r="JK86" s="301"/>
      <c r="JL86" s="301"/>
      <c r="JM86" s="301"/>
      <c r="JN86" s="301"/>
      <c r="JO86" s="301"/>
      <c r="JP86" s="301"/>
      <c r="JQ86" s="301"/>
      <c r="JR86" s="301"/>
      <c r="JS86" s="301"/>
      <c r="JT86" s="301"/>
      <c r="JU86" s="301"/>
      <c r="JV86" s="301"/>
      <c r="JW86" s="301"/>
      <c r="JX86" s="301"/>
      <c r="JY86" s="301"/>
      <c r="JZ86" s="301"/>
      <c r="KA86" s="301"/>
      <c r="KB86" s="301"/>
      <c r="KC86" s="301"/>
      <c r="KD86" s="301"/>
      <c r="KE86" s="301"/>
      <c r="KF86" s="301"/>
      <c r="KG86" s="301"/>
      <c r="KH86" s="301"/>
      <c r="KI86" s="301"/>
      <c r="KJ86" s="301"/>
      <c r="KK86" s="301"/>
      <c r="KL86" s="301"/>
      <c r="KM86" s="301"/>
      <c r="KN86" s="301"/>
      <c r="KO86" s="301"/>
      <c r="KP86" s="301"/>
      <c r="KQ86" s="301"/>
      <c r="KR86" s="301"/>
      <c r="KS86" s="301"/>
      <c r="KT86" s="301"/>
      <c r="KU86" s="301"/>
      <c r="KV86" s="301"/>
      <c r="KW86" s="301"/>
      <c r="KX86" s="301"/>
      <c r="KY86" s="301"/>
      <c r="KZ86" s="301"/>
      <c r="LA86" s="301"/>
      <c r="LB86" s="301"/>
      <c r="LC86" s="301"/>
      <c r="LD86" s="301"/>
      <c r="LE86" s="301"/>
      <c r="LF86" s="301"/>
      <c r="LG86" s="301"/>
      <c r="LH86" s="301"/>
      <c r="LI86" s="301"/>
      <c r="LJ86" s="301"/>
      <c r="LK86" s="301"/>
      <c r="LL86" s="301"/>
      <c r="LM86" s="301"/>
      <c r="LN86" s="301"/>
      <c r="LO86" s="301"/>
      <c r="LP86" s="301"/>
      <c r="LQ86" s="301"/>
      <c r="LR86" s="301"/>
      <c r="LS86" s="301"/>
      <c r="LT86" s="301"/>
      <c r="LU86" s="301"/>
      <c r="LV86" s="301"/>
      <c r="LW86" s="301"/>
      <c r="LX86" s="301"/>
      <c r="LY86" s="301"/>
      <c r="LZ86" s="301"/>
      <c r="MA86" s="301"/>
      <c r="MB86" s="301"/>
      <c r="MC86" s="301"/>
      <c r="MD86" s="301"/>
      <c r="ME86" s="301"/>
      <c r="MF86" s="301"/>
      <c r="MG86" s="301"/>
      <c r="MH86" s="301"/>
      <c r="MI86" s="301"/>
      <c r="MJ86" s="301"/>
      <c r="MK86" s="301"/>
      <c r="ML86" s="301"/>
      <c r="MM86" s="301"/>
      <c r="MN86" s="301"/>
      <c r="MO86" s="301"/>
      <c r="MP86" s="301"/>
      <c r="MQ86" s="301"/>
      <c r="MR86" s="301"/>
      <c r="MS86" s="301"/>
      <c r="MT86" s="301"/>
      <c r="MU86" s="301"/>
      <c r="MV86" s="301"/>
      <c r="MW86" s="301"/>
      <c r="MX86" s="301"/>
      <c r="MY86" s="301"/>
      <c r="MZ86" s="301"/>
      <c r="NA86" s="301"/>
      <c r="NB86" s="301"/>
      <c r="NC86" s="301"/>
      <c r="ND86" s="301"/>
      <c r="NE86" s="301"/>
      <c r="NF86" s="301"/>
      <c r="NG86" s="301"/>
      <c r="NH86" s="301"/>
      <c r="NI86" s="301"/>
      <c r="NJ86" s="301"/>
      <c r="NK86" s="301"/>
      <c r="NL86" s="301"/>
      <c r="NM86" s="301"/>
      <c r="NN86" s="301"/>
      <c r="NO86" s="301"/>
      <c r="NP86" s="301"/>
      <c r="NQ86" s="301"/>
      <c r="NR86" s="301"/>
      <c r="NS86" s="301"/>
      <c r="NT86" s="301"/>
      <c r="NU86" s="301"/>
      <c r="NV86" s="301"/>
      <c r="NW86" s="301"/>
      <c r="NX86" s="301"/>
      <c r="NY86" s="301"/>
      <c r="NZ86" s="301"/>
      <c r="OA86" s="301"/>
      <c r="OB86" s="301"/>
      <c r="OC86" s="301"/>
      <c r="OD86" s="301"/>
      <c r="OE86" s="301"/>
      <c r="OF86" s="301"/>
      <c r="OG86" s="301"/>
      <c r="OH86" s="301"/>
      <c r="OI86" s="301"/>
      <c r="OJ86" s="301"/>
      <c r="OK86" s="301"/>
      <c r="OL86" s="301"/>
      <c r="OM86" s="301"/>
      <c r="ON86" s="301"/>
      <c r="OO86" s="301"/>
      <c r="OP86" s="301"/>
      <c r="OQ86" s="301"/>
      <c r="OR86" s="301"/>
      <c r="OS86" s="301"/>
      <c r="OT86" s="301"/>
      <c r="OU86" s="301"/>
      <c r="OV86" s="301"/>
      <c r="OW86" s="301"/>
      <c r="OX86" s="301"/>
      <c r="OY86" s="301"/>
      <c r="OZ86" s="301"/>
      <c r="PA86" s="301"/>
      <c r="PB86" s="301"/>
      <c r="PC86" s="301"/>
      <c r="PD86" s="301"/>
      <c r="PE86" s="301"/>
      <c r="PF86" s="301"/>
      <c r="PG86" s="301"/>
      <c r="PH86" s="301"/>
      <c r="PI86" s="301"/>
      <c r="PJ86" s="301"/>
      <c r="PK86" s="301"/>
      <c r="PL86" s="301"/>
      <c r="PM86" s="301"/>
      <c r="PN86" s="301"/>
      <c r="PO86" s="301"/>
      <c r="PP86" s="301"/>
      <c r="PQ86" s="301"/>
      <c r="PR86" s="301"/>
      <c r="PS86" s="301"/>
      <c r="PT86" s="301"/>
      <c r="PU86" s="301"/>
      <c r="PV86" s="301"/>
      <c r="PW86" s="301"/>
      <c r="PX86" s="301"/>
      <c r="PY86" s="301"/>
      <c r="PZ86" s="301"/>
      <c r="QA86" s="301"/>
      <c r="QB86" s="301"/>
      <c r="QC86" s="301"/>
      <c r="QD86" s="301"/>
      <c r="QE86" s="301"/>
      <c r="QF86" s="301"/>
      <c r="QG86" s="301"/>
      <c r="QH86" s="301"/>
      <c r="QI86" s="301"/>
      <c r="QJ86" s="301"/>
      <c r="QK86" s="301"/>
      <c r="QL86" s="301"/>
      <c r="QM86" s="301"/>
      <c r="QN86" s="301"/>
      <c r="QO86" s="301"/>
      <c r="QP86" s="301"/>
      <c r="QQ86" s="301"/>
      <c r="QR86" s="301"/>
      <c r="QS86" s="301"/>
      <c r="QT86" s="301"/>
      <c r="QU86" s="301"/>
      <c r="QV86" s="301"/>
      <c r="QW86" s="301"/>
      <c r="QX86" s="301"/>
      <c r="QY86" s="301"/>
      <c r="QZ86" s="301"/>
      <c r="RA86" s="301"/>
      <c r="RB86" s="301"/>
      <c r="RC86" s="301"/>
      <c r="RD86" s="301"/>
      <c r="RE86" s="301"/>
      <c r="RF86" s="301"/>
      <c r="RG86" s="301"/>
      <c r="RH86" s="301"/>
      <c r="RI86" s="301"/>
      <c r="RJ86" s="301"/>
      <c r="RK86" s="301"/>
      <c r="RL86" s="301"/>
      <c r="RM86" s="301"/>
      <c r="RN86" s="301"/>
      <c r="RO86" s="301"/>
      <c r="RP86" s="301"/>
      <c r="RQ86" s="301"/>
      <c r="RR86" s="301"/>
      <c r="RS86" s="301"/>
      <c r="RT86" s="301"/>
      <c r="RU86" s="301"/>
      <c r="RV86" s="301"/>
      <c r="RW86" s="301"/>
      <c r="RX86" s="301"/>
      <c r="RY86" s="301"/>
      <c r="RZ86" s="301"/>
      <c r="SA86" s="301"/>
      <c r="SB86" s="301"/>
      <c r="SC86" s="301"/>
      <c r="SD86" s="301"/>
      <c r="SE86" s="301"/>
      <c r="SF86" s="301"/>
      <c r="SG86" s="301"/>
      <c r="SH86" s="301"/>
      <c r="SI86" s="301"/>
      <c r="SJ86" s="301"/>
      <c r="SK86" s="301"/>
      <c r="SL86" s="301"/>
      <c r="SM86" s="301"/>
      <c r="SN86" s="301"/>
      <c r="SO86" s="301"/>
      <c r="SP86" s="301"/>
      <c r="SQ86" s="301"/>
      <c r="SR86" s="301"/>
      <c r="SS86" s="301"/>
      <c r="ST86" s="301"/>
      <c r="SU86" s="301"/>
      <c r="SV86" s="301"/>
      <c r="SW86" s="301"/>
      <c r="SX86" s="301"/>
      <c r="SY86" s="301"/>
      <c r="SZ86" s="301"/>
      <c r="TA86" s="301"/>
      <c r="TB86" s="301"/>
      <c r="TC86" s="301"/>
      <c r="TD86" s="301"/>
      <c r="TE86" s="301"/>
      <c r="TF86" s="301"/>
      <c r="TG86" s="301"/>
      <c r="TH86" s="301"/>
      <c r="TI86" s="301"/>
      <c r="TJ86" s="301"/>
      <c r="TK86" s="301"/>
      <c r="TL86" s="301"/>
      <c r="TM86" s="301"/>
      <c r="TN86" s="301"/>
      <c r="TO86" s="301"/>
      <c r="TP86" s="301"/>
      <c r="TQ86" s="301"/>
      <c r="TR86" s="301"/>
      <c r="TS86" s="301"/>
      <c r="TT86" s="301"/>
      <c r="TU86" s="301"/>
      <c r="TV86" s="301"/>
      <c r="TW86" s="301"/>
      <c r="TX86" s="301"/>
      <c r="TY86" s="301"/>
      <c r="TZ86" s="301"/>
      <c r="UA86" s="301"/>
      <c r="UB86" s="301"/>
      <c r="UC86" s="301"/>
      <c r="UD86" s="301"/>
      <c r="UE86" s="301"/>
      <c r="UF86" s="301"/>
      <c r="UG86" s="301"/>
      <c r="UH86" s="301"/>
      <c r="UI86" s="301"/>
      <c r="UJ86" s="301"/>
      <c r="UK86" s="301"/>
      <c r="UL86" s="301"/>
      <c r="UM86" s="301"/>
      <c r="UN86" s="301"/>
      <c r="UO86" s="301"/>
      <c r="UP86" s="301"/>
      <c r="UQ86" s="301"/>
      <c r="UR86" s="301"/>
      <c r="US86" s="301"/>
      <c r="UT86" s="301"/>
      <c r="UU86" s="301"/>
      <c r="UV86" s="301"/>
      <c r="UW86" s="301"/>
      <c r="UX86" s="301"/>
      <c r="UY86" s="301"/>
      <c r="UZ86" s="301"/>
      <c r="VA86" s="301"/>
      <c r="VB86" s="301"/>
      <c r="VC86" s="301"/>
      <c r="VD86" s="301"/>
      <c r="VE86" s="301"/>
      <c r="VF86" s="301"/>
      <c r="VG86" s="301"/>
      <c r="VH86" s="301"/>
      <c r="VI86" s="301"/>
      <c r="VJ86" s="301"/>
      <c r="VK86" s="301"/>
      <c r="VL86" s="301"/>
      <c r="VM86" s="301"/>
      <c r="VN86" s="301"/>
      <c r="VO86" s="301"/>
      <c r="VP86" s="301"/>
      <c r="VQ86" s="301"/>
      <c r="VR86" s="301"/>
      <c r="VS86" s="301"/>
      <c r="VT86" s="301"/>
      <c r="VU86" s="301"/>
      <c r="VV86" s="301"/>
      <c r="VW86" s="301"/>
      <c r="VX86" s="301"/>
      <c r="VY86" s="301"/>
      <c r="VZ86" s="301"/>
      <c r="WA86" s="301"/>
      <c r="WB86" s="301"/>
      <c r="WC86" s="301"/>
      <c r="WD86" s="301"/>
      <c r="WE86" s="301"/>
      <c r="WF86" s="301"/>
      <c r="WG86" s="301"/>
      <c r="WH86" s="301"/>
      <c r="WI86" s="301"/>
      <c r="WJ86" s="301"/>
      <c r="WK86" s="301"/>
      <c r="WL86" s="301"/>
      <c r="WM86" s="301"/>
      <c r="WN86" s="301"/>
      <c r="WO86" s="301"/>
      <c r="WP86" s="301"/>
      <c r="WQ86" s="301"/>
      <c r="WR86" s="301"/>
      <c r="WS86" s="301"/>
      <c r="WT86" s="301"/>
      <c r="WU86" s="301"/>
      <c r="WV86" s="301"/>
      <c r="WW86" s="301"/>
      <c r="WX86" s="301"/>
      <c r="WY86" s="301"/>
      <c r="WZ86" s="301"/>
      <c r="XA86" s="301"/>
      <c r="XB86" s="301"/>
      <c r="XC86" s="301"/>
      <c r="XD86" s="301"/>
      <c r="XE86" s="301"/>
      <c r="XF86" s="301"/>
      <c r="XG86" s="301"/>
      <c r="XH86" s="301"/>
      <c r="XI86" s="301"/>
      <c r="XJ86" s="301"/>
      <c r="XK86" s="301"/>
      <c r="XL86" s="301"/>
      <c r="XM86" s="301"/>
      <c r="XN86" s="301"/>
      <c r="XO86" s="301"/>
      <c r="XP86" s="301"/>
      <c r="XQ86" s="301"/>
      <c r="XR86" s="301"/>
      <c r="XS86" s="301"/>
      <c r="XT86" s="301"/>
      <c r="XU86" s="301"/>
      <c r="XV86" s="301"/>
      <c r="XW86" s="301"/>
      <c r="XX86" s="301"/>
      <c r="XY86" s="301"/>
      <c r="XZ86" s="301"/>
      <c r="YA86" s="301"/>
      <c r="YB86" s="301"/>
      <c r="YC86" s="301"/>
      <c r="YD86" s="301"/>
      <c r="YE86" s="301"/>
      <c r="YF86" s="301"/>
      <c r="YG86" s="301"/>
      <c r="YH86" s="301"/>
      <c r="YI86" s="301"/>
      <c r="YJ86" s="301"/>
      <c r="YK86" s="301"/>
      <c r="YL86" s="301"/>
      <c r="YM86" s="301"/>
      <c r="YN86" s="301"/>
      <c r="YO86" s="301"/>
      <c r="YP86" s="301"/>
      <c r="YQ86" s="301"/>
      <c r="YR86" s="301"/>
      <c r="YS86" s="301"/>
      <c r="YT86" s="301"/>
      <c r="YU86" s="301"/>
      <c r="YV86" s="301"/>
      <c r="YW86" s="301"/>
      <c r="YX86" s="301"/>
      <c r="YY86" s="301"/>
      <c r="YZ86" s="301"/>
      <c r="ZA86" s="301"/>
      <c r="ZB86" s="301"/>
      <c r="ZC86" s="301"/>
      <c r="ZD86" s="301"/>
      <c r="ZE86" s="301"/>
      <c r="ZF86" s="301"/>
      <c r="ZG86" s="301"/>
      <c r="ZH86" s="301"/>
      <c r="ZI86" s="301"/>
      <c r="ZJ86" s="301"/>
      <c r="ZK86" s="301"/>
      <c r="ZL86" s="301"/>
      <c r="ZM86" s="301"/>
      <c r="ZN86" s="301"/>
      <c r="ZO86" s="301"/>
      <c r="ZP86" s="301"/>
      <c r="ZQ86" s="301"/>
      <c r="ZR86" s="301"/>
      <c r="ZS86" s="301"/>
      <c r="ZT86" s="301"/>
      <c r="ZU86" s="301"/>
      <c r="ZV86" s="301"/>
      <c r="ZW86" s="301"/>
      <c r="ZX86" s="301"/>
      <c r="ZY86" s="301"/>
      <c r="ZZ86" s="301"/>
      <c r="AAA86" s="301"/>
      <c r="AAB86" s="301"/>
      <c r="AAC86" s="301"/>
      <c r="AAD86" s="301"/>
      <c r="AAE86" s="301"/>
      <c r="AAF86" s="301"/>
      <c r="AAG86" s="301"/>
      <c r="AAH86" s="301"/>
      <c r="AAI86" s="301"/>
      <c r="AAJ86" s="301"/>
      <c r="AAK86" s="301"/>
      <c r="AAL86" s="301"/>
      <c r="AAM86" s="301"/>
      <c r="AAN86" s="301"/>
      <c r="AAO86" s="301"/>
      <c r="AAP86" s="301"/>
      <c r="AAQ86" s="301"/>
      <c r="AAR86" s="301"/>
      <c r="AAS86" s="301"/>
      <c r="AAT86" s="301"/>
      <c r="AAU86" s="301"/>
      <c r="AAV86" s="301"/>
      <c r="AAW86" s="301"/>
      <c r="AAX86" s="301"/>
      <c r="AAY86" s="301"/>
      <c r="AAZ86" s="301"/>
      <c r="ABA86" s="301"/>
      <c r="ABB86" s="301"/>
      <c r="ABC86" s="301"/>
      <c r="ABD86" s="301"/>
      <c r="ABE86" s="301"/>
      <c r="ABF86" s="301"/>
      <c r="ABG86" s="301"/>
      <c r="ABH86" s="301"/>
      <c r="ABI86" s="301"/>
      <c r="ABJ86" s="301"/>
      <c r="ABK86" s="301"/>
      <c r="ABL86" s="301"/>
      <c r="ABM86" s="301"/>
      <c r="ABN86" s="301"/>
      <c r="ABO86" s="301"/>
      <c r="ABP86" s="301"/>
      <c r="ABQ86" s="301"/>
      <c r="ABR86" s="301"/>
      <c r="ABS86" s="301"/>
      <c r="ABT86" s="301"/>
      <c r="ABU86" s="301"/>
      <c r="ABV86" s="301"/>
      <c r="ABW86" s="301"/>
      <c r="ABX86" s="301"/>
      <c r="ABY86" s="301"/>
      <c r="ABZ86" s="301"/>
      <c r="ACA86" s="301"/>
      <c r="ACB86" s="301"/>
      <c r="ACC86" s="301"/>
      <c r="ACD86" s="301"/>
      <c r="ACE86" s="301"/>
      <c r="ACF86" s="301"/>
      <c r="ACG86" s="301"/>
      <c r="ACH86" s="301"/>
      <c r="ACI86" s="301"/>
      <c r="ACJ86" s="301"/>
      <c r="ACK86" s="301"/>
      <c r="ACL86" s="301"/>
      <c r="ACM86" s="301"/>
      <c r="ACN86" s="301"/>
      <c r="ACO86" s="301"/>
      <c r="ACP86" s="301"/>
      <c r="ACQ86" s="301"/>
      <c r="ACR86" s="301"/>
      <c r="ACS86" s="301"/>
      <c r="ACT86" s="301"/>
      <c r="ACU86" s="301"/>
      <c r="ACV86" s="301"/>
      <c r="ACW86" s="301"/>
      <c r="ACX86" s="301"/>
      <c r="ACY86" s="301"/>
      <c r="ACZ86" s="301"/>
      <c r="ADA86" s="301"/>
      <c r="ADB86" s="301"/>
      <c r="ADC86" s="301"/>
      <c r="ADD86" s="301"/>
      <c r="ADE86" s="301"/>
      <c r="ADF86" s="301"/>
      <c r="ADG86" s="301"/>
      <c r="ADH86" s="301"/>
      <c r="ADI86" s="301"/>
      <c r="ADJ86" s="301"/>
      <c r="ADK86" s="301"/>
      <c r="ADL86" s="301"/>
      <c r="ADM86" s="301"/>
      <c r="ADN86" s="301"/>
      <c r="ADO86" s="301"/>
      <c r="ADP86" s="301"/>
      <c r="ADQ86" s="301"/>
      <c r="ADR86" s="301"/>
      <c r="ADS86" s="301"/>
      <c r="ADT86" s="301"/>
      <c r="ADU86" s="301"/>
      <c r="ADV86" s="301"/>
      <c r="ADW86" s="301"/>
      <c r="ADX86" s="301"/>
      <c r="ADY86" s="301"/>
      <c r="ADZ86" s="301"/>
      <c r="AEA86" s="301"/>
      <c r="AEB86" s="301"/>
      <c r="AEC86" s="301"/>
      <c r="AED86" s="301"/>
      <c r="AEE86" s="301"/>
      <c r="AEF86" s="301"/>
      <c r="AEG86" s="301"/>
      <c r="AEH86" s="301"/>
      <c r="AEI86" s="301"/>
      <c r="AEJ86" s="301"/>
      <c r="AEK86" s="301"/>
      <c r="AEL86" s="301"/>
      <c r="AEM86" s="301"/>
      <c r="AEN86" s="301"/>
      <c r="AEO86" s="301"/>
      <c r="AEP86" s="301"/>
      <c r="AEQ86" s="301"/>
      <c r="AER86" s="301"/>
      <c r="AES86" s="301"/>
      <c r="AET86" s="301"/>
      <c r="AEU86" s="301"/>
      <c r="AEV86" s="301"/>
      <c r="AEW86" s="301"/>
      <c r="AEX86" s="301"/>
      <c r="AEY86" s="301"/>
      <c r="AEZ86" s="301"/>
      <c r="AFA86" s="301"/>
      <c r="AFB86" s="301"/>
      <c r="AFC86" s="301"/>
      <c r="AFD86" s="301"/>
      <c r="AFE86" s="301"/>
      <c r="AFF86" s="301"/>
      <c r="AFG86" s="301"/>
      <c r="AFH86" s="301"/>
      <c r="AFI86" s="301"/>
      <c r="AFJ86" s="301"/>
      <c r="AFK86" s="301"/>
      <c r="AFL86" s="301"/>
      <c r="AFM86" s="301"/>
      <c r="AFN86" s="301"/>
      <c r="AFO86" s="301"/>
      <c r="AFP86" s="301"/>
      <c r="AFQ86" s="301"/>
      <c r="AFR86" s="301"/>
      <c r="AFS86" s="301"/>
      <c r="AFT86" s="301"/>
      <c r="AFU86" s="301"/>
      <c r="AFV86" s="301"/>
      <c r="AFW86" s="301"/>
      <c r="AFX86" s="301"/>
      <c r="AFY86" s="301"/>
      <c r="AFZ86" s="301"/>
      <c r="AGA86" s="301"/>
      <c r="AGB86" s="301"/>
      <c r="AGC86" s="301"/>
      <c r="AGD86" s="301"/>
      <c r="AGE86" s="301"/>
      <c r="AGF86" s="301"/>
      <c r="AGG86" s="301"/>
      <c r="AGH86" s="301"/>
      <c r="AGI86" s="301"/>
      <c r="AGJ86" s="301"/>
      <c r="AGK86" s="301"/>
      <c r="AGL86" s="301"/>
      <c r="AGM86" s="301"/>
      <c r="AGN86" s="301"/>
      <c r="AGO86" s="301"/>
      <c r="AGP86" s="301"/>
      <c r="AGQ86" s="301"/>
      <c r="AGR86" s="301"/>
      <c r="AGS86" s="301"/>
      <c r="AGT86" s="301"/>
      <c r="AGU86" s="301"/>
      <c r="AGV86" s="301"/>
      <c r="AGW86" s="301"/>
      <c r="AGX86" s="301"/>
      <c r="AGY86" s="301"/>
      <c r="AGZ86" s="301"/>
      <c r="AHA86" s="301"/>
      <c r="AHB86" s="301"/>
      <c r="AHC86" s="301"/>
      <c r="AHD86" s="301"/>
      <c r="AHE86" s="301"/>
      <c r="AHF86" s="301"/>
      <c r="AHG86" s="301"/>
      <c r="AHH86" s="301"/>
      <c r="AHI86" s="301"/>
      <c r="AHJ86" s="301"/>
      <c r="AHK86" s="301"/>
      <c r="AHL86" s="301"/>
      <c r="AHM86" s="301"/>
      <c r="AHN86" s="301"/>
      <c r="AHO86" s="301"/>
      <c r="AHP86" s="301"/>
      <c r="AHQ86" s="301"/>
      <c r="AHR86" s="301"/>
      <c r="AHS86" s="301"/>
      <c r="AHT86" s="301"/>
      <c r="AHU86" s="301"/>
      <c r="AHV86" s="301"/>
      <c r="AHW86" s="301"/>
      <c r="AHX86" s="301"/>
      <c r="AHY86" s="301"/>
      <c r="AHZ86" s="301"/>
      <c r="AIA86" s="301"/>
      <c r="AIB86" s="301"/>
      <c r="AIC86" s="301"/>
      <c r="AID86" s="301"/>
      <c r="AIE86" s="301"/>
      <c r="AIF86" s="301"/>
      <c r="AIG86" s="301"/>
      <c r="AIH86" s="301"/>
      <c r="AII86" s="301"/>
      <c r="AIJ86" s="301"/>
      <c r="AIK86" s="301"/>
      <c r="AIL86" s="301"/>
      <c r="AIM86" s="301"/>
      <c r="AIN86" s="301"/>
      <c r="AIO86" s="301"/>
      <c r="AIP86" s="301"/>
      <c r="AIQ86" s="301"/>
      <c r="AIR86" s="301"/>
      <c r="AIS86" s="301"/>
      <c r="AIT86" s="301"/>
      <c r="AIU86" s="301"/>
      <c r="AIV86" s="301"/>
      <c r="AIW86" s="301"/>
      <c r="AIX86" s="301"/>
      <c r="AIY86" s="301"/>
      <c r="AIZ86" s="301"/>
      <c r="AJA86" s="301"/>
      <c r="AJB86" s="301"/>
      <c r="AJC86" s="301"/>
      <c r="AJD86" s="301"/>
      <c r="AJE86" s="301"/>
      <c r="AJF86" s="301"/>
      <c r="AJG86" s="301"/>
      <c r="AJH86" s="301"/>
      <c r="AJI86" s="301"/>
      <c r="AJJ86" s="301"/>
      <c r="AJK86" s="301"/>
      <c r="AJL86" s="301"/>
      <c r="AJM86" s="301"/>
      <c r="AJN86" s="301"/>
      <c r="AJO86" s="301"/>
      <c r="AJP86" s="301"/>
      <c r="AJQ86" s="301"/>
      <c r="AJR86" s="301"/>
      <c r="AJS86" s="301"/>
      <c r="AJT86" s="301"/>
      <c r="AJU86" s="301"/>
      <c r="AJV86" s="301"/>
      <c r="AJW86" s="301"/>
      <c r="AJX86" s="301"/>
      <c r="AJY86" s="301"/>
      <c r="AJZ86" s="301"/>
      <c r="AKA86" s="301"/>
      <c r="AKB86" s="301"/>
      <c r="AKC86" s="301"/>
      <c r="AKD86" s="301"/>
      <c r="AKE86" s="301"/>
      <c r="AKF86" s="301"/>
      <c r="AKG86" s="301"/>
      <c r="AKH86" s="301"/>
      <c r="AKI86" s="301"/>
      <c r="AKJ86" s="301"/>
      <c r="AKK86" s="301"/>
      <c r="AKL86" s="301"/>
      <c r="AKM86" s="301"/>
      <c r="AKN86" s="301"/>
      <c r="AKO86" s="301"/>
      <c r="AKP86" s="301"/>
      <c r="AKQ86" s="301"/>
      <c r="AKR86" s="301"/>
      <c r="AKS86" s="301"/>
      <c r="AKT86" s="301"/>
      <c r="AKU86" s="301"/>
      <c r="AKV86" s="301"/>
      <c r="AKW86" s="301"/>
      <c r="AKX86" s="301"/>
      <c r="AKY86" s="301"/>
      <c r="AKZ86" s="301"/>
      <c r="ALA86" s="301"/>
      <c r="ALB86" s="301"/>
      <c r="ALC86" s="301"/>
      <c r="ALD86" s="301"/>
      <c r="ALE86" s="301"/>
      <c r="ALF86" s="301"/>
      <c r="ALG86" s="301"/>
      <c r="ALH86" s="301"/>
      <c r="ALI86" s="301"/>
      <c r="ALJ86" s="301"/>
      <c r="ALK86" s="301"/>
      <c r="ALL86" s="301"/>
      <c r="ALM86" s="301"/>
      <c r="ALN86" s="301"/>
      <c r="ALO86" s="301"/>
      <c r="ALP86" s="301"/>
      <c r="ALQ86" s="301"/>
      <c r="ALR86" s="301"/>
      <c r="ALS86" s="301"/>
      <c r="ALT86" s="301"/>
      <c r="ALU86" s="301"/>
      <c r="ALV86" s="301"/>
      <c r="ALW86" s="301"/>
      <c r="ALX86" s="301"/>
      <c r="ALY86" s="301"/>
      <c r="ALZ86" s="301"/>
      <c r="AMA86" s="301"/>
      <c r="AMB86" s="301"/>
      <c r="AMC86" s="301"/>
      <c r="AMD86" s="301"/>
      <c r="AME86" s="301"/>
      <c r="AMF86" s="301"/>
      <c r="AMG86" s="301"/>
      <c r="AMH86" s="301"/>
      <c r="AMI86" s="301"/>
      <c r="AMJ86" s="301"/>
      <c r="AMK86" s="301"/>
    </row>
    <row r="87" spans="1:1025" x14ac:dyDescent="0.2">
      <c r="A87" s="371" t="s">
        <v>18</v>
      </c>
      <c r="B87" s="372" t="s">
        <v>19</v>
      </c>
      <c r="C87" s="372" t="s">
        <v>11</v>
      </c>
      <c r="D87" s="373" t="s">
        <v>94</v>
      </c>
      <c r="E87" s="373" t="s">
        <v>20</v>
      </c>
      <c r="F87" s="374" t="s">
        <v>170</v>
      </c>
      <c r="H87" s="301"/>
      <c r="I87" s="301"/>
      <c r="J87" s="301"/>
      <c r="K87" s="301"/>
      <c r="L87" s="301"/>
      <c r="M87" s="301"/>
      <c r="N87" s="301"/>
      <c r="O87" s="301"/>
      <c r="P87" s="301"/>
      <c r="Q87" s="301"/>
      <c r="R87" s="301"/>
      <c r="S87" s="301"/>
      <c r="T87" s="301"/>
      <c r="U87" s="301"/>
      <c r="V87" s="301"/>
      <c r="W87" s="301"/>
      <c r="X87" s="301"/>
      <c r="Y87" s="301"/>
      <c r="Z87" s="301"/>
      <c r="AA87" s="301"/>
      <c r="AB87" s="301"/>
      <c r="AC87" s="301"/>
      <c r="AD87" s="301"/>
      <c r="AE87" s="301"/>
      <c r="AF87" s="301"/>
      <c r="AG87" s="301"/>
      <c r="AH87" s="301"/>
      <c r="AI87" s="301"/>
      <c r="AJ87" s="301"/>
      <c r="AK87" s="301"/>
      <c r="AL87" s="301"/>
      <c r="AM87" s="301"/>
      <c r="AN87" s="301"/>
      <c r="AO87" s="301"/>
      <c r="AP87" s="301"/>
      <c r="AQ87" s="301"/>
      <c r="AR87" s="301"/>
      <c r="AS87" s="301"/>
      <c r="AT87" s="301"/>
      <c r="AU87" s="301"/>
      <c r="AV87" s="301"/>
      <c r="AW87" s="301"/>
      <c r="AX87" s="301"/>
      <c r="AY87" s="301"/>
      <c r="AZ87" s="301"/>
      <c r="BA87" s="301"/>
      <c r="BB87" s="301"/>
      <c r="BC87" s="301"/>
      <c r="BD87" s="301"/>
      <c r="BE87" s="301"/>
      <c r="BF87" s="301"/>
      <c r="BG87" s="301"/>
      <c r="BH87" s="301"/>
      <c r="BI87" s="301"/>
      <c r="BJ87" s="301"/>
      <c r="BK87" s="301"/>
      <c r="BL87" s="301"/>
      <c r="BM87" s="301"/>
      <c r="BN87" s="301"/>
      <c r="BO87" s="301"/>
      <c r="BP87" s="301"/>
      <c r="BQ87" s="301"/>
      <c r="BR87" s="301"/>
      <c r="BS87" s="301"/>
      <c r="BT87" s="301"/>
      <c r="BU87" s="301"/>
      <c r="BV87" s="301"/>
      <c r="BW87" s="301"/>
      <c r="BX87" s="301"/>
      <c r="BY87" s="301"/>
      <c r="BZ87" s="301"/>
      <c r="CA87" s="301"/>
      <c r="CB87" s="301"/>
      <c r="CC87" s="301"/>
      <c r="CD87" s="301"/>
      <c r="CE87" s="301"/>
      <c r="CF87" s="301"/>
      <c r="CG87" s="301"/>
      <c r="CH87" s="301"/>
      <c r="CI87" s="301"/>
      <c r="CJ87" s="301"/>
      <c r="CK87" s="301"/>
      <c r="CL87" s="301"/>
      <c r="CM87" s="301"/>
      <c r="CN87" s="301"/>
      <c r="CO87" s="301"/>
      <c r="CP87" s="301"/>
      <c r="CQ87" s="301"/>
      <c r="CR87" s="301"/>
      <c r="CS87" s="301"/>
      <c r="CT87" s="301"/>
      <c r="CU87" s="301"/>
      <c r="CV87" s="301"/>
      <c r="CW87" s="301"/>
      <c r="CX87" s="301"/>
      <c r="CY87" s="301"/>
      <c r="CZ87" s="301"/>
      <c r="DA87" s="301"/>
      <c r="DB87" s="301"/>
      <c r="DC87" s="301"/>
      <c r="DD87" s="301"/>
      <c r="DE87" s="301"/>
      <c r="DF87" s="301"/>
      <c r="DG87" s="301"/>
      <c r="DH87" s="301"/>
      <c r="DI87" s="301"/>
      <c r="DJ87" s="301"/>
      <c r="DK87" s="301"/>
      <c r="DL87" s="301"/>
      <c r="DM87" s="301"/>
      <c r="DN87" s="301"/>
      <c r="DO87" s="301"/>
      <c r="DP87" s="301"/>
      <c r="DQ87" s="301"/>
      <c r="DR87" s="301"/>
      <c r="DS87" s="301"/>
      <c r="DT87" s="301"/>
      <c r="DU87" s="301"/>
      <c r="DV87" s="301"/>
      <c r="DW87" s="301"/>
      <c r="DX87" s="301"/>
      <c r="DY87" s="301"/>
      <c r="DZ87" s="301"/>
      <c r="EA87" s="301"/>
      <c r="EB87" s="301"/>
      <c r="EC87" s="301"/>
      <c r="ED87" s="301"/>
      <c r="EE87" s="301"/>
      <c r="EF87" s="301"/>
      <c r="EG87" s="301"/>
      <c r="EH87" s="301"/>
      <c r="EI87" s="301"/>
      <c r="EJ87" s="301"/>
      <c r="EK87" s="301"/>
      <c r="EL87" s="301"/>
      <c r="EM87" s="301"/>
      <c r="EN87" s="301"/>
      <c r="EO87" s="301"/>
      <c r="EP87" s="301"/>
      <c r="EQ87" s="301"/>
      <c r="ER87" s="301"/>
      <c r="ES87" s="301"/>
      <c r="ET87" s="301"/>
      <c r="EU87" s="301"/>
      <c r="EV87" s="301"/>
      <c r="EW87" s="301"/>
      <c r="EX87" s="301"/>
      <c r="EY87" s="301"/>
      <c r="EZ87" s="301"/>
      <c r="FA87" s="301"/>
      <c r="FB87" s="301"/>
      <c r="FC87" s="301"/>
      <c r="FD87" s="301"/>
      <c r="FE87" s="301"/>
      <c r="FF87" s="301"/>
      <c r="FG87" s="301"/>
      <c r="FH87" s="301"/>
      <c r="FI87" s="301"/>
      <c r="FJ87" s="301"/>
      <c r="FK87" s="301"/>
      <c r="FL87" s="301"/>
      <c r="FM87" s="301"/>
      <c r="FN87" s="301"/>
      <c r="FO87" s="301"/>
      <c r="FP87" s="301"/>
      <c r="FQ87" s="301"/>
      <c r="FR87" s="301"/>
      <c r="FS87" s="301"/>
      <c r="FT87" s="301"/>
      <c r="FU87" s="301"/>
      <c r="FV87" s="301"/>
      <c r="FW87" s="301"/>
      <c r="FX87" s="301"/>
      <c r="FY87" s="301"/>
      <c r="FZ87" s="301"/>
      <c r="GA87" s="301"/>
      <c r="GB87" s="301"/>
      <c r="GC87" s="301"/>
      <c r="GD87" s="301"/>
      <c r="GE87" s="301"/>
      <c r="GF87" s="301"/>
      <c r="GG87" s="301"/>
      <c r="GH87" s="301"/>
      <c r="GI87" s="301"/>
      <c r="GJ87" s="301"/>
      <c r="GK87" s="301"/>
      <c r="GL87" s="301"/>
      <c r="GM87" s="301"/>
      <c r="GN87" s="301"/>
      <c r="GO87" s="301"/>
      <c r="GP87" s="301"/>
      <c r="GQ87" s="301"/>
      <c r="GR87" s="301"/>
      <c r="GS87" s="301"/>
      <c r="GT87" s="301"/>
      <c r="GU87" s="301"/>
      <c r="GV87" s="301"/>
      <c r="GW87" s="301"/>
      <c r="GX87" s="301"/>
      <c r="GY87" s="301"/>
      <c r="GZ87" s="301"/>
      <c r="HA87" s="301"/>
      <c r="HB87" s="301"/>
      <c r="HC87" s="301"/>
      <c r="HD87" s="301"/>
      <c r="HE87" s="301"/>
      <c r="HF87" s="301"/>
      <c r="HG87" s="301"/>
      <c r="HH87" s="301"/>
      <c r="HI87" s="301"/>
      <c r="HJ87" s="301"/>
      <c r="HK87" s="301"/>
      <c r="HL87" s="301"/>
      <c r="HM87" s="301"/>
      <c r="HN87" s="301"/>
      <c r="HO87" s="301"/>
      <c r="HP87" s="301"/>
      <c r="HQ87" s="301"/>
      <c r="HR87" s="301"/>
      <c r="HS87" s="301"/>
      <c r="HT87" s="301"/>
      <c r="HU87" s="301"/>
      <c r="HV87" s="301"/>
      <c r="HW87" s="301"/>
      <c r="HX87" s="301"/>
      <c r="HY87" s="301"/>
      <c r="HZ87" s="301"/>
      <c r="IA87" s="301"/>
      <c r="IB87" s="301"/>
      <c r="IC87" s="301"/>
      <c r="ID87" s="301"/>
      <c r="IE87" s="301"/>
      <c r="IF87" s="301"/>
      <c r="IG87" s="301"/>
      <c r="IH87" s="301"/>
      <c r="II87" s="301"/>
      <c r="IJ87" s="301"/>
      <c r="IK87" s="301"/>
      <c r="IL87" s="301"/>
      <c r="IM87" s="301"/>
      <c r="IN87" s="301"/>
      <c r="IO87" s="301"/>
      <c r="IP87" s="301"/>
      <c r="IQ87" s="301"/>
      <c r="IR87" s="301"/>
      <c r="IS87" s="301"/>
      <c r="IT87" s="301"/>
      <c r="IU87" s="301"/>
      <c r="IV87" s="301"/>
      <c r="IW87" s="301"/>
      <c r="IX87" s="301"/>
      <c r="IY87" s="301"/>
      <c r="IZ87" s="301"/>
      <c r="JA87" s="301"/>
      <c r="JB87" s="301"/>
      <c r="JC87" s="301"/>
      <c r="JD87" s="301"/>
      <c r="JE87" s="301"/>
      <c r="JF87" s="301"/>
      <c r="JG87" s="301"/>
      <c r="JH87" s="301"/>
      <c r="JI87" s="301"/>
      <c r="JJ87" s="301"/>
      <c r="JK87" s="301"/>
      <c r="JL87" s="301"/>
      <c r="JM87" s="301"/>
      <c r="JN87" s="301"/>
      <c r="JO87" s="301"/>
      <c r="JP87" s="301"/>
      <c r="JQ87" s="301"/>
      <c r="JR87" s="301"/>
      <c r="JS87" s="301"/>
      <c r="JT87" s="301"/>
      <c r="JU87" s="301"/>
      <c r="JV87" s="301"/>
      <c r="JW87" s="301"/>
      <c r="JX87" s="301"/>
      <c r="JY87" s="301"/>
      <c r="JZ87" s="301"/>
      <c r="KA87" s="301"/>
      <c r="KB87" s="301"/>
      <c r="KC87" s="301"/>
      <c r="KD87" s="301"/>
      <c r="KE87" s="301"/>
      <c r="KF87" s="301"/>
      <c r="KG87" s="301"/>
      <c r="KH87" s="301"/>
      <c r="KI87" s="301"/>
      <c r="KJ87" s="301"/>
      <c r="KK87" s="301"/>
      <c r="KL87" s="301"/>
      <c r="KM87" s="301"/>
      <c r="KN87" s="301"/>
      <c r="KO87" s="301"/>
      <c r="KP87" s="301"/>
      <c r="KQ87" s="301"/>
      <c r="KR87" s="301"/>
      <c r="KS87" s="301"/>
      <c r="KT87" s="301"/>
      <c r="KU87" s="301"/>
      <c r="KV87" s="301"/>
      <c r="KW87" s="301"/>
      <c r="KX87" s="301"/>
      <c r="KY87" s="301"/>
      <c r="KZ87" s="301"/>
      <c r="LA87" s="301"/>
      <c r="LB87" s="301"/>
      <c r="LC87" s="301"/>
      <c r="LD87" s="301"/>
      <c r="LE87" s="301"/>
      <c r="LF87" s="301"/>
      <c r="LG87" s="301"/>
      <c r="LH87" s="301"/>
      <c r="LI87" s="301"/>
      <c r="LJ87" s="301"/>
      <c r="LK87" s="301"/>
      <c r="LL87" s="301"/>
      <c r="LM87" s="301"/>
      <c r="LN87" s="301"/>
      <c r="LO87" s="301"/>
      <c r="LP87" s="301"/>
      <c r="LQ87" s="301"/>
      <c r="LR87" s="301"/>
      <c r="LS87" s="301"/>
      <c r="LT87" s="301"/>
      <c r="LU87" s="301"/>
      <c r="LV87" s="301"/>
      <c r="LW87" s="301"/>
      <c r="LX87" s="301"/>
      <c r="LY87" s="301"/>
      <c r="LZ87" s="301"/>
      <c r="MA87" s="301"/>
      <c r="MB87" s="301"/>
      <c r="MC87" s="301"/>
      <c r="MD87" s="301"/>
      <c r="ME87" s="301"/>
      <c r="MF87" s="301"/>
      <c r="MG87" s="301"/>
      <c r="MH87" s="301"/>
      <c r="MI87" s="301"/>
      <c r="MJ87" s="301"/>
      <c r="MK87" s="301"/>
      <c r="ML87" s="301"/>
      <c r="MM87" s="301"/>
      <c r="MN87" s="301"/>
      <c r="MO87" s="301"/>
      <c r="MP87" s="301"/>
      <c r="MQ87" s="301"/>
      <c r="MR87" s="301"/>
      <c r="MS87" s="301"/>
      <c r="MT87" s="301"/>
      <c r="MU87" s="301"/>
      <c r="MV87" s="301"/>
      <c r="MW87" s="301"/>
      <c r="MX87" s="301"/>
      <c r="MY87" s="301"/>
      <c r="MZ87" s="301"/>
      <c r="NA87" s="301"/>
      <c r="NB87" s="301"/>
      <c r="NC87" s="301"/>
      <c r="ND87" s="301"/>
      <c r="NE87" s="301"/>
      <c r="NF87" s="301"/>
      <c r="NG87" s="301"/>
      <c r="NH87" s="301"/>
      <c r="NI87" s="301"/>
      <c r="NJ87" s="301"/>
      <c r="NK87" s="301"/>
      <c r="NL87" s="301"/>
      <c r="NM87" s="301"/>
      <c r="NN87" s="301"/>
      <c r="NO87" s="301"/>
      <c r="NP87" s="301"/>
      <c r="NQ87" s="301"/>
      <c r="NR87" s="301"/>
      <c r="NS87" s="301"/>
      <c r="NT87" s="301"/>
      <c r="NU87" s="301"/>
      <c r="NV87" s="301"/>
      <c r="NW87" s="301"/>
      <c r="NX87" s="301"/>
      <c r="NY87" s="301"/>
      <c r="NZ87" s="301"/>
      <c r="OA87" s="301"/>
      <c r="OB87" s="301"/>
      <c r="OC87" s="301"/>
      <c r="OD87" s="301"/>
      <c r="OE87" s="301"/>
      <c r="OF87" s="301"/>
      <c r="OG87" s="301"/>
      <c r="OH87" s="301"/>
      <c r="OI87" s="301"/>
      <c r="OJ87" s="301"/>
      <c r="OK87" s="301"/>
      <c r="OL87" s="301"/>
      <c r="OM87" s="301"/>
      <c r="ON87" s="301"/>
      <c r="OO87" s="301"/>
      <c r="OP87" s="301"/>
      <c r="OQ87" s="301"/>
      <c r="OR87" s="301"/>
      <c r="OS87" s="301"/>
      <c r="OT87" s="301"/>
      <c r="OU87" s="301"/>
      <c r="OV87" s="301"/>
      <c r="OW87" s="301"/>
      <c r="OX87" s="301"/>
      <c r="OY87" s="301"/>
      <c r="OZ87" s="301"/>
      <c r="PA87" s="301"/>
      <c r="PB87" s="301"/>
      <c r="PC87" s="301"/>
      <c r="PD87" s="301"/>
      <c r="PE87" s="301"/>
      <c r="PF87" s="301"/>
      <c r="PG87" s="301"/>
      <c r="PH87" s="301"/>
      <c r="PI87" s="301"/>
      <c r="PJ87" s="301"/>
      <c r="PK87" s="301"/>
      <c r="PL87" s="301"/>
      <c r="PM87" s="301"/>
      <c r="PN87" s="301"/>
      <c r="PO87" s="301"/>
      <c r="PP87" s="301"/>
      <c r="PQ87" s="301"/>
      <c r="PR87" s="301"/>
      <c r="PS87" s="301"/>
      <c r="PT87" s="301"/>
      <c r="PU87" s="301"/>
      <c r="PV87" s="301"/>
      <c r="PW87" s="301"/>
      <c r="PX87" s="301"/>
      <c r="PY87" s="301"/>
      <c r="PZ87" s="301"/>
      <c r="QA87" s="301"/>
      <c r="QB87" s="301"/>
      <c r="QC87" s="301"/>
      <c r="QD87" s="301"/>
      <c r="QE87" s="301"/>
      <c r="QF87" s="301"/>
      <c r="QG87" s="301"/>
      <c r="QH87" s="301"/>
      <c r="QI87" s="301"/>
      <c r="QJ87" s="301"/>
      <c r="QK87" s="301"/>
      <c r="QL87" s="301"/>
      <c r="QM87" s="301"/>
      <c r="QN87" s="301"/>
      <c r="QO87" s="301"/>
      <c r="QP87" s="301"/>
      <c r="QQ87" s="301"/>
      <c r="QR87" s="301"/>
      <c r="QS87" s="301"/>
      <c r="QT87" s="301"/>
      <c r="QU87" s="301"/>
      <c r="QV87" s="301"/>
      <c r="QW87" s="301"/>
      <c r="QX87" s="301"/>
      <c r="QY87" s="301"/>
      <c r="QZ87" s="301"/>
      <c r="RA87" s="301"/>
      <c r="RB87" s="301"/>
      <c r="RC87" s="301"/>
      <c r="RD87" s="301"/>
      <c r="RE87" s="301"/>
      <c r="RF87" s="301"/>
      <c r="RG87" s="301"/>
      <c r="RH87" s="301"/>
      <c r="RI87" s="301"/>
      <c r="RJ87" s="301"/>
      <c r="RK87" s="301"/>
      <c r="RL87" s="301"/>
      <c r="RM87" s="301"/>
      <c r="RN87" s="301"/>
      <c r="RO87" s="301"/>
      <c r="RP87" s="301"/>
      <c r="RQ87" s="301"/>
      <c r="RR87" s="301"/>
      <c r="RS87" s="301"/>
      <c r="RT87" s="301"/>
      <c r="RU87" s="301"/>
      <c r="RV87" s="301"/>
      <c r="RW87" s="301"/>
      <c r="RX87" s="301"/>
      <c r="RY87" s="301"/>
      <c r="RZ87" s="301"/>
      <c r="SA87" s="301"/>
      <c r="SB87" s="301"/>
      <c r="SC87" s="301"/>
      <c r="SD87" s="301"/>
      <c r="SE87" s="301"/>
      <c r="SF87" s="301"/>
      <c r="SG87" s="301"/>
      <c r="SH87" s="301"/>
      <c r="SI87" s="301"/>
      <c r="SJ87" s="301"/>
      <c r="SK87" s="301"/>
      <c r="SL87" s="301"/>
      <c r="SM87" s="301"/>
      <c r="SN87" s="301"/>
      <c r="SO87" s="301"/>
      <c r="SP87" s="301"/>
      <c r="SQ87" s="301"/>
      <c r="SR87" s="301"/>
      <c r="SS87" s="301"/>
      <c r="ST87" s="301"/>
      <c r="SU87" s="301"/>
      <c r="SV87" s="301"/>
      <c r="SW87" s="301"/>
      <c r="SX87" s="301"/>
      <c r="SY87" s="301"/>
      <c r="SZ87" s="301"/>
      <c r="TA87" s="301"/>
      <c r="TB87" s="301"/>
      <c r="TC87" s="301"/>
      <c r="TD87" s="301"/>
      <c r="TE87" s="301"/>
      <c r="TF87" s="301"/>
      <c r="TG87" s="301"/>
      <c r="TH87" s="301"/>
      <c r="TI87" s="301"/>
      <c r="TJ87" s="301"/>
      <c r="TK87" s="301"/>
      <c r="TL87" s="301"/>
      <c r="TM87" s="301"/>
      <c r="TN87" s="301"/>
      <c r="TO87" s="301"/>
      <c r="TP87" s="301"/>
      <c r="TQ87" s="301"/>
      <c r="TR87" s="301"/>
      <c r="TS87" s="301"/>
      <c r="TT87" s="301"/>
      <c r="TU87" s="301"/>
      <c r="TV87" s="301"/>
      <c r="TW87" s="301"/>
      <c r="TX87" s="301"/>
      <c r="TY87" s="301"/>
      <c r="TZ87" s="301"/>
      <c r="UA87" s="301"/>
      <c r="UB87" s="301"/>
      <c r="UC87" s="301"/>
      <c r="UD87" s="301"/>
      <c r="UE87" s="301"/>
      <c r="UF87" s="301"/>
      <c r="UG87" s="301"/>
      <c r="UH87" s="301"/>
      <c r="UI87" s="301"/>
      <c r="UJ87" s="301"/>
      <c r="UK87" s="301"/>
      <c r="UL87" s="301"/>
      <c r="UM87" s="301"/>
      <c r="UN87" s="301"/>
      <c r="UO87" s="301"/>
      <c r="UP87" s="301"/>
      <c r="UQ87" s="301"/>
      <c r="UR87" s="301"/>
      <c r="US87" s="301"/>
      <c r="UT87" s="301"/>
      <c r="UU87" s="301"/>
      <c r="UV87" s="301"/>
      <c r="UW87" s="301"/>
      <c r="UX87" s="301"/>
      <c r="UY87" s="301"/>
      <c r="UZ87" s="301"/>
      <c r="VA87" s="301"/>
      <c r="VB87" s="301"/>
      <c r="VC87" s="301"/>
      <c r="VD87" s="301"/>
      <c r="VE87" s="301"/>
      <c r="VF87" s="301"/>
      <c r="VG87" s="301"/>
      <c r="VH87" s="301"/>
      <c r="VI87" s="301"/>
      <c r="VJ87" s="301"/>
      <c r="VK87" s="301"/>
      <c r="VL87" s="301"/>
      <c r="VM87" s="301"/>
      <c r="VN87" s="301"/>
      <c r="VO87" s="301"/>
      <c r="VP87" s="301"/>
      <c r="VQ87" s="301"/>
      <c r="VR87" s="301"/>
      <c r="VS87" s="301"/>
      <c r="VT87" s="301"/>
      <c r="VU87" s="301"/>
      <c r="VV87" s="301"/>
      <c r="VW87" s="301"/>
      <c r="VX87" s="301"/>
      <c r="VY87" s="301"/>
      <c r="VZ87" s="301"/>
      <c r="WA87" s="301"/>
      <c r="WB87" s="301"/>
      <c r="WC87" s="301"/>
      <c r="WD87" s="301"/>
      <c r="WE87" s="301"/>
      <c r="WF87" s="301"/>
      <c r="WG87" s="301"/>
      <c r="WH87" s="301"/>
      <c r="WI87" s="301"/>
      <c r="WJ87" s="301"/>
      <c r="WK87" s="301"/>
      <c r="WL87" s="301"/>
      <c r="WM87" s="301"/>
      <c r="WN87" s="301"/>
      <c r="WO87" s="301"/>
      <c r="WP87" s="301"/>
      <c r="WQ87" s="301"/>
      <c r="WR87" s="301"/>
      <c r="WS87" s="301"/>
      <c r="WT87" s="301"/>
      <c r="WU87" s="301"/>
      <c r="WV87" s="301"/>
      <c r="WW87" s="301"/>
      <c r="WX87" s="301"/>
      <c r="WY87" s="301"/>
      <c r="WZ87" s="301"/>
      <c r="XA87" s="301"/>
      <c r="XB87" s="301"/>
      <c r="XC87" s="301"/>
      <c r="XD87" s="301"/>
      <c r="XE87" s="301"/>
      <c r="XF87" s="301"/>
      <c r="XG87" s="301"/>
      <c r="XH87" s="301"/>
      <c r="XI87" s="301"/>
      <c r="XJ87" s="301"/>
      <c r="XK87" s="301"/>
      <c r="XL87" s="301"/>
      <c r="XM87" s="301"/>
      <c r="XN87" s="301"/>
      <c r="XO87" s="301"/>
      <c r="XP87" s="301"/>
      <c r="XQ87" s="301"/>
      <c r="XR87" s="301"/>
      <c r="XS87" s="301"/>
      <c r="XT87" s="301"/>
      <c r="XU87" s="301"/>
      <c r="XV87" s="301"/>
      <c r="XW87" s="301"/>
      <c r="XX87" s="301"/>
      <c r="XY87" s="301"/>
      <c r="XZ87" s="301"/>
      <c r="YA87" s="301"/>
      <c r="YB87" s="301"/>
      <c r="YC87" s="301"/>
      <c r="YD87" s="301"/>
      <c r="YE87" s="301"/>
      <c r="YF87" s="301"/>
      <c r="YG87" s="301"/>
      <c r="YH87" s="301"/>
      <c r="YI87" s="301"/>
      <c r="YJ87" s="301"/>
      <c r="YK87" s="301"/>
      <c r="YL87" s="301"/>
      <c r="YM87" s="301"/>
      <c r="YN87" s="301"/>
      <c r="YO87" s="301"/>
      <c r="YP87" s="301"/>
      <c r="YQ87" s="301"/>
      <c r="YR87" s="301"/>
      <c r="YS87" s="301"/>
      <c r="YT87" s="301"/>
      <c r="YU87" s="301"/>
      <c r="YV87" s="301"/>
      <c r="YW87" s="301"/>
      <c r="YX87" s="301"/>
      <c r="YY87" s="301"/>
      <c r="YZ87" s="301"/>
      <c r="ZA87" s="301"/>
      <c r="ZB87" s="301"/>
      <c r="ZC87" s="301"/>
      <c r="ZD87" s="301"/>
      <c r="ZE87" s="301"/>
      <c r="ZF87" s="301"/>
      <c r="ZG87" s="301"/>
      <c r="ZH87" s="301"/>
      <c r="ZI87" s="301"/>
      <c r="ZJ87" s="301"/>
      <c r="ZK87" s="301"/>
      <c r="ZL87" s="301"/>
      <c r="ZM87" s="301"/>
      <c r="ZN87" s="301"/>
      <c r="ZO87" s="301"/>
      <c r="ZP87" s="301"/>
      <c r="ZQ87" s="301"/>
      <c r="ZR87" s="301"/>
      <c r="ZS87" s="301"/>
      <c r="ZT87" s="301"/>
      <c r="ZU87" s="301"/>
      <c r="ZV87" s="301"/>
      <c r="ZW87" s="301"/>
      <c r="ZX87" s="301"/>
      <c r="ZY87" s="301"/>
      <c r="ZZ87" s="301"/>
      <c r="AAA87" s="301"/>
      <c r="AAB87" s="301"/>
      <c r="AAC87" s="301"/>
      <c r="AAD87" s="301"/>
      <c r="AAE87" s="301"/>
      <c r="AAF87" s="301"/>
      <c r="AAG87" s="301"/>
      <c r="AAH87" s="301"/>
      <c r="AAI87" s="301"/>
      <c r="AAJ87" s="301"/>
      <c r="AAK87" s="301"/>
      <c r="AAL87" s="301"/>
      <c r="AAM87" s="301"/>
      <c r="AAN87" s="301"/>
      <c r="AAO87" s="301"/>
      <c r="AAP87" s="301"/>
      <c r="AAQ87" s="301"/>
      <c r="AAR87" s="301"/>
      <c r="AAS87" s="301"/>
      <c r="AAT87" s="301"/>
      <c r="AAU87" s="301"/>
      <c r="AAV87" s="301"/>
      <c r="AAW87" s="301"/>
      <c r="AAX87" s="301"/>
      <c r="AAY87" s="301"/>
      <c r="AAZ87" s="301"/>
      <c r="ABA87" s="301"/>
      <c r="ABB87" s="301"/>
      <c r="ABC87" s="301"/>
      <c r="ABD87" s="301"/>
      <c r="ABE87" s="301"/>
      <c r="ABF87" s="301"/>
      <c r="ABG87" s="301"/>
      <c r="ABH87" s="301"/>
      <c r="ABI87" s="301"/>
      <c r="ABJ87" s="301"/>
      <c r="ABK87" s="301"/>
      <c r="ABL87" s="301"/>
      <c r="ABM87" s="301"/>
      <c r="ABN87" s="301"/>
      <c r="ABO87" s="301"/>
      <c r="ABP87" s="301"/>
      <c r="ABQ87" s="301"/>
      <c r="ABR87" s="301"/>
      <c r="ABS87" s="301"/>
      <c r="ABT87" s="301"/>
      <c r="ABU87" s="301"/>
      <c r="ABV87" s="301"/>
      <c r="ABW87" s="301"/>
      <c r="ABX87" s="301"/>
      <c r="ABY87" s="301"/>
      <c r="ABZ87" s="301"/>
      <c r="ACA87" s="301"/>
      <c r="ACB87" s="301"/>
      <c r="ACC87" s="301"/>
      <c r="ACD87" s="301"/>
      <c r="ACE87" s="301"/>
      <c r="ACF87" s="301"/>
      <c r="ACG87" s="301"/>
      <c r="ACH87" s="301"/>
      <c r="ACI87" s="301"/>
      <c r="ACJ87" s="301"/>
      <c r="ACK87" s="301"/>
      <c r="ACL87" s="301"/>
      <c r="ACM87" s="301"/>
      <c r="ACN87" s="301"/>
      <c r="ACO87" s="301"/>
      <c r="ACP87" s="301"/>
      <c r="ACQ87" s="301"/>
      <c r="ACR87" s="301"/>
      <c r="ACS87" s="301"/>
      <c r="ACT87" s="301"/>
      <c r="ACU87" s="301"/>
      <c r="ACV87" s="301"/>
      <c r="ACW87" s="301"/>
      <c r="ACX87" s="301"/>
      <c r="ACY87" s="301"/>
      <c r="ACZ87" s="301"/>
      <c r="ADA87" s="301"/>
      <c r="ADB87" s="301"/>
      <c r="ADC87" s="301"/>
      <c r="ADD87" s="301"/>
      <c r="ADE87" s="301"/>
      <c r="ADF87" s="301"/>
      <c r="ADG87" s="301"/>
      <c r="ADH87" s="301"/>
      <c r="ADI87" s="301"/>
      <c r="ADJ87" s="301"/>
      <c r="ADK87" s="301"/>
      <c r="ADL87" s="301"/>
      <c r="ADM87" s="301"/>
      <c r="ADN87" s="301"/>
      <c r="ADO87" s="301"/>
      <c r="ADP87" s="301"/>
      <c r="ADQ87" s="301"/>
      <c r="ADR87" s="301"/>
      <c r="ADS87" s="301"/>
      <c r="ADT87" s="301"/>
      <c r="ADU87" s="301"/>
      <c r="ADV87" s="301"/>
      <c r="ADW87" s="301"/>
      <c r="ADX87" s="301"/>
      <c r="ADY87" s="301"/>
      <c r="ADZ87" s="301"/>
      <c r="AEA87" s="301"/>
      <c r="AEB87" s="301"/>
      <c r="AEC87" s="301"/>
      <c r="AED87" s="301"/>
      <c r="AEE87" s="301"/>
      <c r="AEF87" s="301"/>
      <c r="AEG87" s="301"/>
      <c r="AEH87" s="301"/>
      <c r="AEI87" s="301"/>
      <c r="AEJ87" s="301"/>
      <c r="AEK87" s="301"/>
      <c r="AEL87" s="301"/>
      <c r="AEM87" s="301"/>
      <c r="AEN87" s="301"/>
      <c r="AEO87" s="301"/>
      <c r="AEP87" s="301"/>
      <c r="AEQ87" s="301"/>
      <c r="AER87" s="301"/>
      <c r="AES87" s="301"/>
      <c r="AET87" s="301"/>
      <c r="AEU87" s="301"/>
      <c r="AEV87" s="301"/>
      <c r="AEW87" s="301"/>
      <c r="AEX87" s="301"/>
      <c r="AEY87" s="301"/>
      <c r="AEZ87" s="301"/>
      <c r="AFA87" s="301"/>
      <c r="AFB87" s="301"/>
      <c r="AFC87" s="301"/>
      <c r="AFD87" s="301"/>
      <c r="AFE87" s="301"/>
      <c r="AFF87" s="301"/>
      <c r="AFG87" s="301"/>
      <c r="AFH87" s="301"/>
      <c r="AFI87" s="301"/>
      <c r="AFJ87" s="301"/>
      <c r="AFK87" s="301"/>
      <c r="AFL87" s="301"/>
      <c r="AFM87" s="301"/>
      <c r="AFN87" s="301"/>
      <c r="AFO87" s="301"/>
      <c r="AFP87" s="301"/>
      <c r="AFQ87" s="301"/>
      <c r="AFR87" s="301"/>
      <c r="AFS87" s="301"/>
      <c r="AFT87" s="301"/>
      <c r="AFU87" s="301"/>
      <c r="AFV87" s="301"/>
      <c r="AFW87" s="301"/>
      <c r="AFX87" s="301"/>
      <c r="AFY87" s="301"/>
      <c r="AFZ87" s="301"/>
      <c r="AGA87" s="301"/>
      <c r="AGB87" s="301"/>
      <c r="AGC87" s="301"/>
      <c r="AGD87" s="301"/>
      <c r="AGE87" s="301"/>
      <c r="AGF87" s="301"/>
      <c r="AGG87" s="301"/>
      <c r="AGH87" s="301"/>
      <c r="AGI87" s="301"/>
      <c r="AGJ87" s="301"/>
      <c r="AGK87" s="301"/>
      <c r="AGL87" s="301"/>
      <c r="AGM87" s="301"/>
      <c r="AGN87" s="301"/>
      <c r="AGO87" s="301"/>
      <c r="AGP87" s="301"/>
      <c r="AGQ87" s="301"/>
      <c r="AGR87" s="301"/>
      <c r="AGS87" s="301"/>
      <c r="AGT87" s="301"/>
      <c r="AGU87" s="301"/>
      <c r="AGV87" s="301"/>
      <c r="AGW87" s="301"/>
      <c r="AGX87" s="301"/>
      <c r="AGY87" s="301"/>
      <c r="AGZ87" s="301"/>
      <c r="AHA87" s="301"/>
      <c r="AHB87" s="301"/>
      <c r="AHC87" s="301"/>
      <c r="AHD87" s="301"/>
      <c r="AHE87" s="301"/>
      <c r="AHF87" s="301"/>
      <c r="AHG87" s="301"/>
      <c r="AHH87" s="301"/>
      <c r="AHI87" s="301"/>
      <c r="AHJ87" s="301"/>
      <c r="AHK87" s="301"/>
      <c r="AHL87" s="301"/>
      <c r="AHM87" s="301"/>
      <c r="AHN87" s="301"/>
      <c r="AHO87" s="301"/>
      <c r="AHP87" s="301"/>
      <c r="AHQ87" s="301"/>
      <c r="AHR87" s="301"/>
      <c r="AHS87" s="301"/>
      <c r="AHT87" s="301"/>
      <c r="AHU87" s="301"/>
      <c r="AHV87" s="301"/>
      <c r="AHW87" s="301"/>
      <c r="AHX87" s="301"/>
      <c r="AHY87" s="301"/>
      <c r="AHZ87" s="301"/>
      <c r="AIA87" s="301"/>
      <c r="AIB87" s="301"/>
      <c r="AIC87" s="301"/>
      <c r="AID87" s="301"/>
      <c r="AIE87" s="301"/>
      <c r="AIF87" s="301"/>
      <c r="AIG87" s="301"/>
      <c r="AIH87" s="301"/>
      <c r="AII87" s="301"/>
      <c r="AIJ87" s="301"/>
      <c r="AIK87" s="301"/>
      <c r="AIL87" s="301"/>
      <c r="AIM87" s="301"/>
      <c r="AIN87" s="301"/>
      <c r="AIO87" s="301"/>
      <c r="AIP87" s="301"/>
      <c r="AIQ87" s="301"/>
      <c r="AIR87" s="301"/>
      <c r="AIS87" s="301"/>
      <c r="AIT87" s="301"/>
      <c r="AIU87" s="301"/>
      <c r="AIV87" s="301"/>
      <c r="AIW87" s="301"/>
      <c r="AIX87" s="301"/>
      <c r="AIY87" s="301"/>
      <c r="AIZ87" s="301"/>
      <c r="AJA87" s="301"/>
      <c r="AJB87" s="301"/>
      <c r="AJC87" s="301"/>
      <c r="AJD87" s="301"/>
      <c r="AJE87" s="301"/>
      <c r="AJF87" s="301"/>
      <c r="AJG87" s="301"/>
      <c r="AJH87" s="301"/>
      <c r="AJI87" s="301"/>
      <c r="AJJ87" s="301"/>
      <c r="AJK87" s="301"/>
      <c r="AJL87" s="301"/>
      <c r="AJM87" s="301"/>
      <c r="AJN87" s="301"/>
      <c r="AJO87" s="301"/>
      <c r="AJP87" s="301"/>
      <c r="AJQ87" s="301"/>
      <c r="AJR87" s="301"/>
      <c r="AJS87" s="301"/>
      <c r="AJT87" s="301"/>
      <c r="AJU87" s="301"/>
      <c r="AJV87" s="301"/>
      <c r="AJW87" s="301"/>
      <c r="AJX87" s="301"/>
      <c r="AJY87" s="301"/>
      <c r="AJZ87" s="301"/>
      <c r="AKA87" s="301"/>
      <c r="AKB87" s="301"/>
      <c r="AKC87" s="301"/>
      <c r="AKD87" s="301"/>
      <c r="AKE87" s="301"/>
      <c r="AKF87" s="301"/>
      <c r="AKG87" s="301"/>
      <c r="AKH87" s="301"/>
      <c r="AKI87" s="301"/>
      <c r="AKJ87" s="301"/>
      <c r="AKK87" s="301"/>
      <c r="AKL87" s="301"/>
      <c r="AKM87" s="301"/>
      <c r="AKN87" s="301"/>
      <c r="AKO87" s="301"/>
      <c r="AKP87" s="301"/>
      <c r="AKQ87" s="301"/>
      <c r="AKR87" s="301"/>
      <c r="AKS87" s="301"/>
      <c r="AKT87" s="301"/>
      <c r="AKU87" s="301"/>
      <c r="AKV87" s="301"/>
      <c r="AKW87" s="301"/>
      <c r="AKX87" s="301"/>
      <c r="AKY87" s="301"/>
      <c r="AKZ87" s="301"/>
      <c r="ALA87" s="301"/>
      <c r="ALB87" s="301"/>
      <c r="ALC87" s="301"/>
      <c r="ALD87" s="301"/>
      <c r="ALE87" s="301"/>
      <c r="ALF87" s="301"/>
      <c r="ALG87" s="301"/>
      <c r="ALH87" s="301"/>
      <c r="ALI87" s="301"/>
      <c r="ALJ87" s="301"/>
      <c r="ALK87" s="301"/>
      <c r="ALL87" s="301"/>
      <c r="ALM87" s="301"/>
      <c r="ALN87" s="301"/>
      <c r="ALO87" s="301"/>
      <c r="ALP87" s="301"/>
      <c r="ALQ87" s="301"/>
      <c r="ALR87" s="301"/>
      <c r="ALS87" s="301"/>
      <c r="ALT87" s="301"/>
      <c r="ALU87" s="301"/>
      <c r="ALV87" s="301"/>
      <c r="ALW87" s="301"/>
      <c r="ALX87" s="301"/>
      <c r="ALY87" s="301"/>
      <c r="ALZ87" s="301"/>
      <c r="AMA87" s="301"/>
      <c r="AMB87" s="301"/>
      <c r="AMC87" s="301"/>
      <c r="AMD87" s="301"/>
      <c r="AME87" s="301"/>
      <c r="AMF87" s="301"/>
      <c r="AMG87" s="301"/>
      <c r="AMH87" s="301"/>
      <c r="AMI87" s="301"/>
      <c r="AMJ87" s="301"/>
      <c r="AMK87" s="301"/>
    </row>
    <row r="88" spans="1:1025" x14ac:dyDescent="0.2">
      <c r="A88" s="375" t="s">
        <v>9</v>
      </c>
      <c r="B88" s="376" t="s">
        <v>1</v>
      </c>
      <c r="C88" s="377">
        <f>'10. BDI'!C17</f>
        <v>0.23649999999999999</v>
      </c>
      <c r="D88" s="378">
        <f>F63+F78+F84</f>
        <v>24260.848091636362</v>
      </c>
      <c r="E88" s="378">
        <f>D88*C88</f>
        <v>5737.6905736719991</v>
      </c>
      <c r="F88" s="379"/>
      <c r="H88" s="301"/>
      <c r="I88" s="301"/>
      <c r="J88" s="301"/>
      <c r="K88" s="301"/>
      <c r="L88" s="301"/>
      <c r="M88" s="301"/>
      <c r="N88" s="301"/>
      <c r="O88" s="301"/>
      <c r="P88" s="301"/>
      <c r="Q88" s="301"/>
      <c r="R88" s="301"/>
      <c r="S88" s="301"/>
      <c r="T88" s="301"/>
      <c r="U88" s="301"/>
      <c r="V88" s="301"/>
      <c r="W88" s="301"/>
      <c r="X88" s="301"/>
      <c r="Y88" s="301"/>
      <c r="Z88" s="301"/>
      <c r="AA88" s="301"/>
      <c r="AB88" s="301"/>
      <c r="AC88" s="301"/>
      <c r="AD88" s="301"/>
      <c r="AE88" s="301"/>
      <c r="AF88" s="301"/>
      <c r="AG88" s="301"/>
      <c r="AH88" s="301"/>
      <c r="AI88" s="301"/>
      <c r="AJ88" s="301"/>
      <c r="AK88" s="301"/>
      <c r="AL88" s="301"/>
      <c r="AM88" s="301"/>
      <c r="AN88" s="301"/>
      <c r="AO88" s="301"/>
      <c r="AP88" s="301"/>
      <c r="AQ88" s="301"/>
      <c r="AR88" s="301"/>
      <c r="AS88" s="301"/>
      <c r="AT88" s="301"/>
      <c r="AU88" s="301"/>
      <c r="AV88" s="301"/>
      <c r="AW88" s="301"/>
      <c r="AX88" s="301"/>
      <c r="AY88" s="301"/>
      <c r="AZ88" s="301"/>
      <c r="BA88" s="301"/>
      <c r="BB88" s="301"/>
      <c r="BC88" s="301"/>
      <c r="BD88" s="301"/>
      <c r="BE88" s="301"/>
      <c r="BF88" s="301"/>
      <c r="BG88" s="301"/>
      <c r="BH88" s="301"/>
      <c r="BI88" s="301"/>
      <c r="BJ88" s="301"/>
      <c r="BK88" s="301"/>
      <c r="BL88" s="301"/>
      <c r="BM88" s="301"/>
      <c r="BN88" s="301"/>
      <c r="BO88" s="301"/>
      <c r="BP88" s="301"/>
      <c r="BQ88" s="301"/>
      <c r="BR88" s="301"/>
      <c r="BS88" s="301"/>
      <c r="BT88" s="301"/>
      <c r="BU88" s="301"/>
      <c r="BV88" s="301"/>
      <c r="BW88" s="301"/>
      <c r="BX88" s="301"/>
      <c r="BY88" s="301"/>
      <c r="BZ88" s="301"/>
      <c r="CA88" s="301"/>
      <c r="CB88" s="301"/>
      <c r="CC88" s="301"/>
      <c r="CD88" s="301"/>
      <c r="CE88" s="301"/>
      <c r="CF88" s="301"/>
      <c r="CG88" s="301"/>
      <c r="CH88" s="301"/>
      <c r="CI88" s="301"/>
      <c r="CJ88" s="301"/>
      <c r="CK88" s="301"/>
      <c r="CL88" s="301"/>
      <c r="CM88" s="301"/>
      <c r="CN88" s="301"/>
      <c r="CO88" s="301"/>
      <c r="CP88" s="301"/>
      <c r="CQ88" s="301"/>
      <c r="CR88" s="301"/>
      <c r="CS88" s="301"/>
      <c r="CT88" s="301"/>
      <c r="CU88" s="301"/>
      <c r="CV88" s="301"/>
      <c r="CW88" s="301"/>
      <c r="CX88" s="301"/>
      <c r="CY88" s="301"/>
      <c r="CZ88" s="301"/>
      <c r="DA88" s="301"/>
      <c r="DB88" s="301"/>
      <c r="DC88" s="301"/>
      <c r="DD88" s="301"/>
      <c r="DE88" s="301"/>
      <c r="DF88" s="301"/>
      <c r="DG88" s="301"/>
      <c r="DH88" s="301"/>
      <c r="DI88" s="301"/>
      <c r="DJ88" s="301"/>
      <c r="DK88" s="301"/>
      <c r="DL88" s="301"/>
      <c r="DM88" s="301"/>
      <c r="DN88" s="301"/>
      <c r="DO88" s="301"/>
      <c r="DP88" s="301"/>
      <c r="DQ88" s="301"/>
      <c r="DR88" s="301"/>
      <c r="DS88" s="301"/>
      <c r="DT88" s="301"/>
      <c r="DU88" s="301"/>
      <c r="DV88" s="301"/>
      <c r="DW88" s="301"/>
      <c r="DX88" s="301"/>
      <c r="DY88" s="301"/>
      <c r="DZ88" s="301"/>
      <c r="EA88" s="301"/>
      <c r="EB88" s="301"/>
      <c r="EC88" s="301"/>
      <c r="ED88" s="301"/>
      <c r="EE88" s="301"/>
      <c r="EF88" s="301"/>
      <c r="EG88" s="301"/>
      <c r="EH88" s="301"/>
      <c r="EI88" s="301"/>
      <c r="EJ88" s="301"/>
      <c r="EK88" s="301"/>
      <c r="EL88" s="301"/>
      <c r="EM88" s="301"/>
      <c r="EN88" s="301"/>
      <c r="EO88" s="301"/>
      <c r="EP88" s="301"/>
      <c r="EQ88" s="301"/>
      <c r="ER88" s="301"/>
      <c r="ES88" s="301"/>
      <c r="ET88" s="301"/>
      <c r="EU88" s="301"/>
      <c r="EV88" s="301"/>
      <c r="EW88" s="301"/>
      <c r="EX88" s="301"/>
      <c r="EY88" s="301"/>
      <c r="EZ88" s="301"/>
      <c r="FA88" s="301"/>
      <c r="FB88" s="301"/>
      <c r="FC88" s="301"/>
      <c r="FD88" s="301"/>
      <c r="FE88" s="301"/>
      <c r="FF88" s="301"/>
      <c r="FG88" s="301"/>
      <c r="FH88" s="301"/>
      <c r="FI88" s="301"/>
      <c r="FJ88" s="301"/>
      <c r="FK88" s="301"/>
      <c r="FL88" s="301"/>
      <c r="FM88" s="301"/>
      <c r="FN88" s="301"/>
      <c r="FO88" s="301"/>
      <c r="FP88" s="301"/>
      <c r="FQ88" s="301"/>
      <c r="FR88" s="301"/>
      <c r="FS88" s="301"/>
      <c r="FT88" s="301"/>
      <c r="FU88" s="301"/>
      <c r="FV88" s="301"/>
      <c r="FW88" s="301"/>
      <c r="FX88" s="301"/>
      <c r="FY88" s="301"/>
      <c r="FZ88" s="301"/>
      <c r="GA88" s="301"/>
      <c r="GB88" s="301"/>
      <c r="GC88" s="301"/>
      <c r="GD88" s="301"/>
      <c r="GE88" s="301"/>
      <c r="GF88" s="301"/>
      <c r="GG88" s="301"/>
      <c r="GH88" s="301"/>
      <c r="GI88" s="301"/>
      <c r="GJ88" s="301"/>
      <c r="GK88" s="301"/>
      <c r="GL88" s="301"/>
      <c r="GM88" s="301"/>
      <c r="GN88" s="301"/>
      <c r="GO88" s="301"/>
      <c r="GP88" s="301"/>
      <c r="GQ88" s="301"/>
      <c r="GR88" s="301"/>
      <c r="GS88" s="301"/>
      <c r="GT88" s="301"/>
      <c r="GU88" s="301"/>
      <c r="GV88" s="301"/>
      <c r="GW88" s="301"/>
      <c r="GX88" s="301"/>
      <c r="GY88" s="301"/>
      <c r="GZ88" s="301"/>
      <c r="HA88" s="301"/>
      <c r="HB88" s="301"/>
      <c r="HC88" s="301"/>
      <c r="HD88" s="301"/>
      <c r="HE88" s="301"/>
      <c r="HF88" s="301"/>
      <c r="HG88" s="301"/>
      <c r="HH88" s="301"/>
      <c r="HI88" s="301"/>
      <c r="HJ88" s="301"/>
      <c r="HK88" s="301"/>
      <c r="HL88" s="301"/>
      <c r="HM88" s="301"/>
      <c r="HN88" s="301"/>
      <c r="HO88" s="301"/>
      <c r="HP88" s="301"/>
      <c r="HQ88" s="301"/>
      <c r="HR88" s="301"/>
      <c r="HS88" s="301"/>
      <c r="HT88" s="301"/>
      <c r="HU88" s="301"/>
      <c r="HV88" s="301"/>
      <c r="HW88" s="301"/>
      <c r="HX88" s="301"/>
      <c r="HY88" s="301"/>
      <c r="HZ88" s="301"/>
      <c r="IA88" s="301"/>
      <c r="IB88" s="301"/>
      <c r="IC88" s="301"/>
      <c r="ID88" s="301"/>
      <c r="IE88" s="301"/>
      <c r="IF88" s="301"/>
      <c r="IG88" s="301"/>
      <c r="IH88" s="301"/>
      <c r="II88" s="301"/>
      <c r="IJ88" s="301"/>
      <c r="IK88" s="301"/>
      <c r="IL88" s="301"/>
      <c r="IM88" s="301"/>
      <c r="IN88" s="301"/>
      <c r="IO88" s="301"/>
      <c r="IP88" s="301"/>
      <c r="IQ88" s="301"/>
      <c r="IR88" s="301"/>
      <c r="IS88" s="301"/>
      <c r="IT88" s="301"/>
      <c r="IU88" s="301"/>
      <c r="IV88" s="301"/>
      <c r="IW88" s="301"/>
      <c r="IX88" s="301"/>
      <c r="IY88" s="301"/>
      <c r="IZ88" s="301"/>
      <c r="JA88" s="301"/>
      <c r="JB88" s="301"/>
      <c r="JC88" s="301"/>
      <c r="JD88" s="301"/>
      <c r="JE88" s="301"/>
      <c r="JF88" s="301"/>
      <c r="JG88" s="301"/>
      <c r="JH88" s="301"/>
      <c r="JI88" s="301"/>
      <c r="JJ88" s="301"/>
      <c r="JK88" s="301"/>
      <c r="JL88" s="301"/>
      <c r="JM88" s="301"/>
      <c r="JN88" s="301"/>
      <c r="JO88" s="301"/>
      <c r="JP88" s="301"/>
      <c r="JQ88" s="301"/>
      <c r="JR88" s="301"/>
      <c r="JS88" s="301"/>
      <c r="JT88" s="301"/>
      <c r="JU88" s="301"/>
      <c r="JV88" s="301"/>
      <c r="JW88" s="301"/>
      <c r="JX88" s="301"/>
      <c r="JY88" s="301"/>
      <c r="JZ88" s="301"/>
      <c r="KA88" s="301"/>
      <c r="KB88" s="301"/>
      <c r="KC88" s="301"/>
      <c r="KD88" s="301"/>
      <c r="KE88" s="301"/>
      <c r="KF88" s="301"/>
      <c r="KG88" s="301"/>
      <c r="KH88" s="301"/>
      <c r="KI88" s="301"/>
      <c r="KJ88" s="301"/>
      <c r="KK88" s="301"/>
      <c r="KL88" s="301"/>
      <c r="KM88" s="301"/>
      <c r="KN88" s="301"/>
      <c r="KO88" s="301"/>
      <c r="KP88" s="301"/>
      <c r="KQ88" s="301"/>
      <c r="KR88" s="301"/>
      <c r="KS88" s="301"/>
      <c r="KT88" s="301"/>
      <c r="KU88" s="301"/>
      <c r="KV88" s="301"/>
      <c r="KW88" s="301"/>
      <c r="KX88" s="301"/>
      <c r="KY88" s="301"/>
      <c r="KZ88" s="301"/>
      <c r="LA88" s="301"/>
      <c r="LB88" s="301"/>
      <c r="LC88" s="301"/>
      <c r="LD88" s="301"/>
      <c r="LE88" s="301"/>
      <c r="LF88" s="301"/>
      <c r="LG88" s="301"/>
      <c r="LH88" s="301"/>
      <c r="LI88" s="301"/>
      <c r="LJ88" s="301"/>
      <c r="LK88" s="301"/>
      <c r="LL88" s="301"/>
      <c r="LM88" s="301"/>
      <c r="LN88" s="301"/>
      <c r="LO88" s="301"/>
      <c r="LP88" s="301"/>
      <c r="LQ88" s="301"/>
      <c r="LR88" s="301"/>
      <c r="LS88" s="301"/>
      <c r="LT88" s="301"/>
      <c r="LU88" s="301"/>
      <c r="LV88" s="301"/>
      <c r="LW88" s="301"/>
      <c r="LX88" s="301"/>
      <c r="LY88" s="301"/>
      <c r="LZ88" s="301"/>
      <c r="MA88" s="301"/>
      <c r="MB88" s="301"/>
      <c r="MC88" s="301"/>
      <c r="MD88" s="301"/>
      <c r="ME88" s="301"/>
      <c r="MF88" s="301"/>
      <c r="MG88" s="301"/>
      <c r="MH88" s="301"/>
      <c r="MI88" s="301"/>
      <c r="MJ88" s="301"/>
      <c r="MK88" s="301"/>
      <c r="ML88" s="301"/>
      <c r="MM88" s="301"/>
      <c r="MN88" s="301"/>
      <c r="MO88" s="301"/>
      <c r="MP88" s="301"/>
      <c r="MQ88" s="301"/>
      <c r="MR88" s="301"/>
      <c r="MS88" s="301"/>
      <c r="MT88" s="301"/>
      <c r="MU88" s="301"/>
      <c r="MV88" s="301"/>
      <c r="MW88" s="301"/>
      <c r="MX88" s="301"/>
      <c r="MY88" s="301"/>
      <c r="MZ88" s="301"/>
      <c r="NA88" s="301"/>
      <c r="NB88" s="301"/>
      <c r="NC88" s="301"/>
      <c r="ND88" s="301"/>
      <c r="NE88" s="301"/>
      <c r="NF88" s="301"/>
      <c r="NG88" s="301"/>
      <c r="NH88" s="301"/>
      <c r="NI88" s="301"/>
      <c r="NJ88" s="301"/>
      <c r="NK88" s="301"/>
      <c r="NL88" s="301"/>
      <c r="NM88" s="301"/>
      <c r="NN88" s="301"/>
      <c r="NO88" s="301"/>
      <c r="NP88" s="301"/>
      <c r="NQ88" s="301"/>
      <c r="NR88" s="301"/>
      <c r="NS88" s="301"/>
      <c r="NT88" s="301"/>
      <c r="NU88" s="301"/>
      <c r="NV88" s="301"/>
      <c r="NW88" s="301"/>
      <c r="NX88" s="301"/>
      <c r="NY88" s="301"/>
      <c r="NZ88" s="301"/>
      <c r="OA88" s="301"/>
      <c r="OB88" s="301"/>
      <c r="OC88" s="301"/>
      <c r="OD88" s="301"/>
      <c r="OE88" s="301"/>
      <c r="OF88" s="301"/>
      <c r="OG88" s="301"/>
      <c r="OH88" s="301"/>
      <c r="OI88" s="301"/>
      <c r="OJ88" s="301"/>
      <c r="OK88" s="301"/>
      <c r="OL88" s="301"/>
      <c r="OM88" s="301"/>
      <c r="ON88" s="301"/>
      <c r="OO88" s="301"/>
      <c r="OP88" s="301"/>
      <c r="OQ88" s="301"/>
      <c r="OR88" s="301"/>
      <c r="OS88" s="301"/>
      <c r="OT88" s="301"/>
      <c r="OU88" s="301"/>
      <c r="OV88" s="301"/>
      <c r="OW88" s="301"/>
      <c r="OX88" s="301"/>
      <c r="OY88" s="301"/>
      <c r="OZ88" s="301"/>
      <c r="PA88" s="301"/>
      <c r="PB88" s="301"/>
      <c r="PC88" s="301"/>
      <c r="PD88" s="301"/>
      <c r="PE88" s="301"/>
      <c r="PF88" s="301"/>
      <c r="PG88" s="301"/>
      <c r="PH88" s="301"/>
      <c r="PI88" s="301"/>
      <c r="PJ88" s="301"/>
      <c r="PK88" s="301"/>
      <c r="PL88" s="301"/>
      <c r="PM88" s="301"/>
      <c r="PN88" s="301"/>
      <c r="PO88" s="301"/>
      <c r="PP88" s="301"/>
      <c r="PQ88" s="301"/>
      <c r="PR88" s="301"/>
      <c r="PS88" s="301"/>
      <c r="PT88" s="301"/>
      <c r="PU88" s="301"/>
      <c r="PV88" s="301"/>
      <c r="PW88" s="301"/>
      <c r="PX88" s="301"/>
      <c r="PY88" s="301"/>
      <c r="PZ88" s="301"/>
      <c r="QA88" s="301"/>
      <c r="QB88" s="301"/>
      <c r="QC88" s="301"/>
      <c r="QD88" s="301"/>
      <c r="QE88" s="301"/>
      <c r="QF88" s="301"/>
      <c r="QG88" s="301"/>
      <c r="QH88" s="301"/>
      <c r="QI88" s="301"/>
      <c r="QJ88" s="301"/>
      <c r="QK88" s="301"/>
      <c r="QL88" s="301"/>
      <c r="QM88" s="301"/>
      <c r="QN88" s="301"/>
      <c r="QO88" s="301"/>
      <c r="QP88" s="301"/>
      <c r="QQ88" s="301"/>
      <c r="QR88" s="301"/>
      <c r="QS88" s="301"/>
      <c r="QT88" s="301"/>
      <c r="QU88" s="301"/>
      <c r="QV88" s="301"/>
      <c r="QW88" s="301"/>
      <c r="QX88" s="301"/>
      <c r="QY88" s="301"/>
      <c r="QZ88" s="301"/>
      <c r="RA88" s="301"/>
      <c r="RB88" s="301"/>
      <c r="RC88" s="301"/>
      <c r="RD88" s="301"/>
      <c r="RE88" s="301"/>
      <c r="RF88" s="301"/>
      <c r="RG88" s="301"/>
      <c r="RH88" s="301"/>
      <c r="RI88" s="301"/>
      <c r="RJ88" s="301"/>
      <c r="RK88" s="301"/>
      <c r="RL88" s="301"/>
      <c r="RM88" s="301"/>
      <c r="RN88" s="301"/>
      <c r="RO88" s="301"/>
      <c r="RP88" s="301"/>
      <c r="RQ88" s="301"/>
      <c r="RR88" s="301"/>
      <c r="RS88" s="301"/>
      <c r="RT88" s="301"/>
      <c r="RU88" s="301"/>
      <c r="RV88" s="301"/>
      <c r="RW88" s="301"/>
      <c r="RX88" s="301"/>
      <c r="RY88" s="301"/>
      <c r="RZ88" s="301"/>
      <c r="SA88" s="301"/>
      <c r="SB88" s="301"/>
      <c r="SC88" s="301"/>
      <c r="SD88" s="301"/>
      <c r="SE88" s="301"/>
      <c r="SF88" s="301"/>
      <c r="SG88" s="301"/>
      <c r="SH88" s="301"/>
      <c r="SI88" s="301"/>
      <c r="SJ88" s="301"/>
      <c r="SK88" s="301"/>
      <c r="SL88" s="301"/>
      <c r="SM88" s="301"/>
      <c r="SN88" s="301"/>
      <c r="SO88" s="301"/>
      <c r="SP88" s="301"/>
      <c r="SQ88" s="301"/>
      <c r="SR88" s="301"/>
      <c r="SS88" s="301"/>
      <c r="ST88" s="301"/>
      <c r="SU88" s="301"/>
      <c r="SV88" s="301"/>
      <c r="SW88" s="301"/>
      <c r="SX88" s="301"/>
      <c r="SY88" s="301"/>
      <c r="SZ88" s="301"/>
      <c r="TA88" s="301"/>
      <c r="TB88" s="301"/>
      <c r="TC88" s="301"/>
      <c r="TD88" s="301"/>
      <c r="TE88" s="301"/>
      <c r="TF88" s="301"/>
      <c r="TG88" s="301"/>
      <c r="TH88" s="301"/>
      <c r="TI88" s="301"/>
      <c r="TJ88" s="301"/>
      <c r="TK88" s="301"/>
      <c r="TL88" s="301"/>
      <c r="TM88" s="301"/>
      <c r="TN88" s="301"/>
      <c r="TO88" s="301"/>
      <c r="TP88" s="301"/>
      <c r="TQ88" s="301"/>
      <c r="TR88" s="301"/>
      <c r="TS88" s="301"/>
      <c r="TT88" s="301"/>
      <c r="TU88" s="301"/>
      <c r="TV88" s="301"/>
      <c r="TW88" s="301"/>
      <c r="TX88" s="301"/>
      <c r="TY88" s="301"/>
      <c r="TZ88" s="301"/>
      <c r="UA88" s="301"/>
      <c r="UB88" s="301"/>
      <c r="UC88" s="301"/>
      <c r="UD88" s="301"/>
      <c r="UE88" s="301"/>
      <c r="UF88" s="301"/>
      <c r="UG88" s="301"/>
      <c r="UH88" s="301"/>
      <c r="UI88" s="301"/>
      <c r="UJ88" s="301"/>
      <c r="UK88" s="301"/>
      <c r="UL88" s="301"/>
      <c r="UM88" s="301"/>
      <c r="UN88" s="301"/>
      <c r="UO88" s="301"/>
      <c r="UP88" s="301"/>
      <c r="UQ88" s="301"/>
      <c r="UR88" s="301"/>
      <c r="US88" s="301"/>
      <c r="UT88" s="301"/>
      <c r="UU88" s="301"/>
      <c r="UV88" s="301"/>
      <c r="UW88" s="301"/>
      <c r="UX88" s="301"/>
      <c r="UY88" s="301"/>
      <c r="UZ88" s="301"/>
      <c r="VA88" s="301"/>
      <c r="VB88" s="301"/>
      <c r="VC88" s="301"/>
      <c r="VD88" s="301"/>
      <c r="VE88" s="301"/>
      <c r="VF88" s="301"/>
      <c r="VG88" s="301"/>
      <c r="VH88" s="301"/>
      <c r="VI88" s="301"/>
      <c r="VJ88" s="301"/>
      <c r="VK88" s="301"/>
      <c r="VL88" s="301"/>
      <c r="VM88" s="301"/>
      <c r="VN88" s="301"/>
      <c r="VO88" s="301"/>
      <c r="VP88" s="301"/>
      <c r="VQ88" s="301"/>
      <c r="VR88" s="301"/>
      <c r="VS88" s="301"/>
      <c r="VT88" s="301"/>
      <c r="VU88" s="301"/>
      <c r="VV88" s="301"/>
      <c r="VW88" s="301"/>
      <c r="VX88" s="301"/>
      <c r="VY88" s="301"/>
      <c r="VZ88" s="301"/>
      <c r="WA88" s="301"/>
      <c r="WB88" s="301"/>
      <c r="WC88" s="301"/>
      <c r="WD88" s="301"/>
      <c r="WE88" s="301"/>
      <c r="WF88" s="301"/>
      <c r="WG88" s="301"/>
      <c r="WH88" s="301"/>
      <c r="WI88" s="301"/>
      <c r="WJ88" s="301"/>
      <c r="WK88" s="301"/>
      <c r="WL88" s="301"/>
      <c r="WM88" s="301"/>
      <c r="WN88" s="301"/>
      <c r="WO88" s="301"/>
      <c r="WP88" s="301"/>
      <c r="WQ88" s="301"/>
      <c r="WR88" s="301"/>
      <c r="WS88" s="301"/>
      <c r="WT88" s="301"/>
      <c r="WU88" s="301"/>
      <c r="WV88" s="301"/>
      <c r="WW88" s="301"/>
      <c r="WX88" s="301"/>
      <c r="WY88" s="301"/>
      <c r="WZ88" s="301"/>
      <c r="XA88" s="301"/>
      <c r="XB88" s="301"/>
      <c r="XC88" s="301"/>
      <c r="XD88" s="301"/>
      <c r="XE88" s="301"/>
      <c r="XF88" s="301"/>
      <c r="XG88" s="301"/>
      <c r="XH88" s="301"/>
      <c r="XI88" s="301"/>
      <c r="XJ88" s="301"/>
      <c r="XK88" s="301"/>
      <c r="XL88" s="301"/>
      <c r="XM88" s="301"/>
      <c r="XN88" s="301"/>
      <c r="XO88" s="301"/>
      <c r="XP88" s="301"/>
      <c r="XQ88" s="301"/>
      <c r="XR88" s="301"/>
      <c r="XS88" s="301"/>
      <c r="XT88" s="301"/>
      <c r="XU88" s="301"/>
      <c r="XV88" s="301"/>
      <c r="XW88" s="301"/>
      <c r="XX88" s="301"/>
      <c r="XY88" s="301"/>
      <c r="XZ88" s="301"/>
      <c r="YA88" s="301"/>
      <c r="YB88" s="301"/>
      <c r="YC88" s="301"/>
      <c r="YD88" s="301"/>
      <c r="YE88" s="301"/>
      <c r="YF88" s="301"/>
      <c r="YG88" s="301"/>
      <c r="YH88" s="301"/>
      <c r="YI88" s="301"/>
      <c r="YJ88" s="301"/>
      <c r="YK88" s="301"/>
      <c r="YL88" s="301"/>
      <c r="YM88" s="301"/>
      <c r="YN88" s="301"/>
      <c r="YO88" s="301"/>
      <c r="YP88" s="301"/>
      <c r="YQ88" s="301"/>
      <c r="YR88" s="301"/>
      <c r="YS88" s="301"/>
      <c r="YT88" s="301"/>
      <c r="YU88" s="301"/>
      <c r="YV88" s="301"/>
      <c r="YW88" s="301"/>
      <c r="YX88" s="301"/>
      <c r="YY88" s="301"/>
      <c r="YZ88" s="301"/>
      <c r="ZA88" s="301"/>
      <c r="ZB88" s="301"/>
      <c r="ZC88" s="301"/>
      <c r="ZD88" s="301"/>
      <c r="ZE88" s="301"/>
      <c r="ZF88" s="301"/>
      <c r="ZG88" s="301"/>
      <c r="ZH88" s="301"/>
      <c r="ZI88" s="301"/>
      <c r="ZJ88" s="301"/>
      <c r="ZK88" s="301"/>
      <c r="ZL88" s="301"/>
      <c r="ZM88" s="301"/>
      <c r="ZN88" s="301"/>
      <c r="ZO88" s="301"/>
      <c r="ZP88" s="301"/>
      <c r="ZQ88" s="301"/>
      <c r="ZR88" s="301"/>
      <c r="ZS88" s="301"/>
      <c r="ZT88" s="301"/>
      <c r="ZU88" s="301"/>
      <c r="ZV88" s="301"/>
      <c r="ZW88" s="301"/>
      <c r="ZX88" s="301"/>
      <c r="ZY88" s="301"/>
      <c r="ZZ88" s="301"/>
      <c r="AAA88" s="301"/>
      <c r="AAB88" s="301"/>
      <c r="AAC88" s="301"/>
      <c r="AAD88" s="301"/>
      <c r="AAE88" s="301"/>
      <c r="AAF88" s="301"/>
      <c r="AAG88" s="301"/>
      <c r="AAH88" s="301"/>
      <c r="AAI88" s="301"/>
      <c r="AAJ88" s="301"/>
      <c r="AAK88" s="301"/>
      <c r="AAL88" s="301"/>
      <c r="AAM88" s="301"/>
      <c r="AAN88" s="301"/>
      <c r="AAO88" s="301"/>
      <c r="AAP88" s="301"/>
      <c r="AAQ88" s="301"/>
      <c r="AAR88" s="301"/>
      <c r="AAS88" s="301"/>
      <c r="AAT88" s="301"/>
      <c r="AAU88" s="301"/>
      <c r="AAV88" s="301"/>
      <c r="AAW88" s="301"/>
      <c r="AAX88" s="301"/>
      <c r="AAY88" s="301"/>
      <c r="AAZ88" s="301"/>
      <c r="ABA88" s="301"/>
      <c r="ABB88" s="301"/>
      <c r="ABC88" s="301"/>
      <c r="ABD88" s="301"/>
      <c r="ABE88" s="301"/>
      <c r="ABF88" s="301"/>
      <c r="ABG88" s="301"/>
      <c r="ABH88" s="301"/>
      <c r="ABI88" s="301"/>
      <c r="ABJ88" s="301"/>
      <c r="ABK88" s="301"/>
      <c r="ABL88" s="301"/>
      <c r="ABM88" s="301"/>
      <c r="ABN88" s="301"/>
      <c r="ABO88" s="301"/>
      <c r="ABP88" s="301"/>
      <c r="ABQ88" s="301"/>
      <c r="ABR88" s="301"/>
      <c r="ABS88" s="301"/>
      <c r="ABT88" s="301"/>
      <c r="ABU88" s="301"/>
      <c r="ABV88" s="301"/>
      <c r="ABW88" s="301"/>
      <c r="ABX88" s="301"/>
      <c r="ABY88" s="301"/>
      <c r="ABZ88" s="301"/>
      <c r="ACA88" s="301"/>
      <c r="ACB88" s="301"/>
      <c r="ACC88" s="301"/>
      <c r="ACD88" s="301"/>
      <c r="ACE88" s="301"/>
      <c r="ACF88" s="301"/>
      <c r="ACG88" s="301"/>
      <c r="ACH88" s="301"/>
      <c r="ACI88" s="301"/>
      <c r="ACJ88" s="301"/>
      <c r="ACK88" s="301"/>
      <c r="ACL88" s="301"/>
      <c r="ACM88" s="301"/>
      <c r="ACN88" s="301"/>
      <c r="ACO88" s="301"/>
      <c r="ACP88" s="301"/>
      <c r="ACQ88" s="301"/>
      <c r="ACR88" s="301"/>
      <c r="ACS88" s="301"/>
      <c r="ACT88" s="301"/>
      <c r="ACU88" s="301"/>
      <c r="ACV88" s="301"/>
      <c r="ACW88" s="301"/>
      <c r="ACX88" s="301"/>
      <c r="ACY88" s="301"/>
      <c r="ACZ88" s="301"/>
      <c r="ADA88" s="301"/>
      <c r="ADB88" s="301"/>
      <c r="ADC88" s="301"/>
      <c r="ADD88" s="301"/>
      <c r="ADE88" s="301"/>
      <c r="ADF88" s="301"/>
      <c r="ADG88" s="301"/>
      <c r="ADH88" s="301"/>
      <c r="ADI88" s="301"/>
      <c r="ADJ88" s="301"/>
      <c r="ADK88" s="301"/>
      <c r="ADL88" s="301"/>
      <c r="ADM88" s="301"/>
      <c r="ADN88" s="301"/>
      <c r="ADO88" s="301"/>
      <c r="ADP88" s="301"/>
      <c r="ADQ88" s="301"/>
      <c r="ADR88" s="301"/>
      <c r="ADS88" s="301"/>
      <c r="ADT88" s="301"/>
      <c r="ADU88" s="301"/>
      <c r="ADV88" s="301"/>
      <c r="ADW88" s="301"/>
      <c r="ADX88" s="301"/>
      <c r="ADY88" s="301"/>
      <c r="ADZ88" s="301"/>
      <c r="AEA88" s="301"/>
      <c r="AEB88" s="301"/>
      <c r="AEC88" s="301"/>
      <c r="AED88" s="301"/>
      <c r="AEE88" s="301"/>
      <c r="AEF88" s="301"/>
      <c r="AEG88" s="301"/>
      <c r="AEH88" s="301"/>
      <c r="AEI88" s="301"/>
      <c r="AEJ88" s="301"/>
      <c r="AEK88" s="301"/>
      <c r="AEL88" s="301"/>
      <c r="AEM88" s="301"/>
      <c r="AEN88" s="301"/>
      <c r="AEO88" s="301"/>
      <c r="AEP88" s="301"/>
      <c r="AEQ88" s="301"/>
      <c r="AER88" s="301"/>
      <c r="AES88" s="301"/>
      <c r="AET88" s="301"/>
      <c r="AEU88" s="301"/>
      <c r="AEV88" s="301"/>
      <c r="AEW88" s="301"/>
      <c r="AEX88" s="301"/>
      <c r="AEY88" s="301"/>
      <c r="AEZ88" s="301"/>
      <c r="AFA88" s="301"/>
      <c r="AFB88" s="301"/>
      <c r="AFC88" s="301"/>
      <c r="AFD88" s="301"/>
      <c r="AFE88" s="301"/>
      <c r="AFF88" s="301"/>
      <c r="AFG88" s="301"/>
      <c r="AFH88" s="301"/>
      <c r="AFI88" s="301"/>
      <c r="AFJ88" s="301"/>
      <c r="AFK88" s="301"/>
      <c r="AFL88" s="301"/>
      <c r="AFM88" s="301"/>
      <c r="AFN88" s="301"/>
      <c r="AFO88" s="301"/>
      <c r="AFP88" s="301"/>
      <c r="AFQ88" s="301"/>
      <c r="AFR88" s="301"/>
      <c r="AFS88" s="301"/>
      <c r="AFT88" s="301"/>
      <c r="AFU88" s="301"/>
      <c r="AFV88" s="301"/>
      <c r="AFW88" s="301"/>
      <c r="AFX88" s="301"/>
      <c r="AFY88" s="301"/>
      <c r="AFZ88" s="301"/>
      <c r="AGA88" s="301"/>
      <c r="AGB88" s="301"/>
      <c r="AGC88" s="301"/>
      <c r="AGD88" s="301"/>
      <c r="AGE88" s="301"/>
      <c r="AGF88" s="301"/>
      <c r="AGG88" s="301"/>
      <c r="AGH88" s="301"/>
      <c r="AGI88" s="301"/>
      <c r="AGJ88" s="301"/>
      <c r="AGK88" s="301"/>
      <c r="AGL88" s="301"/>
      <c r="AGM88" s="301"/>
      <c r="AGN88" s="301"/>
      <c r="AGO88" s="301"/>
      <c r="AGP88" s="301"/>
      <c r="AGQ88" s="301"/>
      <c r="AGR88" s="301"/>
      <c r="AGS88" s="301"/>
      <c r="AGT88" s="301"/>
      <c r="AGU88" s="301"/>
      <c r="AGV88" s="301"/>
      <c r="AGW88" s="301"/>
      <c r="AGX88" s="301"/>
      <c r="AGY88" s="301"/>
      <c r="AGZ88" s="301"/>
      <c r="AHA88" s="301"/>
      <c r="AHB88" s="301"/>
      <c r="AHC88" s="301"/>
      <c r="AHD88" s="301"/>
      <c r="AHE88" s="301"/>
      <c r="AHF88" s="301"/>
      <c r="AHG88" s="301"/>
      <c r="AHH88" s="301"/>
      <c r="AHI88" s="301"/>
      <c r="AHJ88" s="301"/>
      <c r="AHK88" s="301"/>
      <c r="AHL88" s="301"/>
      <c r="AHM88" s="301"/>
      <c r="AHN88" s="301"/>
      <c r="AHO88" s="301"/>
      <c r="AHP88" s="301"/>
      <c r="AHQ88" s="301"/>
      <c r="AHR88" s="301"/>
      <c r="AHS88" s="301"/>
      <c r="AHT88" s="301"/>
      <c r="AHU88" s="301"/>
      <c r="AHV88" s="301"/>
      <c r="AHW88" s="301"/>
      <c r="AHX88" s="301"/>
      <c r="AHY88" s="301"/>
      <c r="AHZ88" s="301"/>
      <c r="AIA88" s="301"/>
      <c r="AIB88" s="301"/>
      <c r="AIC88" s="301"/>
      <c r="AID88" s="301"/>
      <c r="AIE88" s="301"/>
      <c r="AIF88" s="301"/>
      <c r="AIG88" s="301"/>
      <c r="AIH88" s="301"/>
      <c r="AII88" s="301"/>
      <c r="AIJ88" s="301"/>
      <c r="AIK88" s="301"/>
      <c r="AIL88" s="301"/>
      <c r="AIM88" s="301"/>
      <c r="AIN88" s="301"/>
      <c r="AIO88" s="301"/>
      <c r="AIP88" s="301"/>
      <c r="AIQ88" s="301"/>
      <c r="AIR88" s="301"/>
      <c r="AIS88" s="301"/>
      <c r="AIT88" s="301"/>
      <c r="AIU88" s="301"/>
      <c r="AIV88" s="301"/>
      <c r="AIW88" s="301"/>
      <c r="AIX88" s="301"/>
      <c r="AIY88" s="301"/>
      <c r="AIZ88" s="301"/>
      <c r="AJA88" s="301"/>
      <c r="AJB88" s="301"/>
      <c r="AJC88" s="301"/>
      <c r="AJD88" s="301"/>
      <c r="AJE88" s="301"/>
      <c r="AJF88" s="301"/>
      <c r="AJG88" s="301"/>
      <c r="AJH88" s="301"/>
      <c r="AJI88" s="301"/>
      <c r="AJJ88" s="301"/>
      <c r="AJK88" s="301"/>
      <c r="AJL88" s="301"/>
      <c r="AJM88" s="301"/>
      <c r="AJN88" s="301"/>
      <c r="AJO88" s="301"/>
      <c r="AJP88" s="301"/>
      <c r="AJQ88" s="301"/>
      <c r="AJR88" s="301"/>
      <c r="AJS88" s="301"/>
      <c r="AJT88" s="301"/>
      <c r="AJU88" s="301"/>
      <c r="AJV88" s="301"/>
      <c r="AJW88" s="301"/>
      <c r="AJX88" s="301"/>
      <c r="AJY88" s="301"/>
      <c r="AJZ88" s="301"/>
      <c r="AKA88" s="301"/>
      <c r="AKB88" s="301"/>
      <c r="AKC88" s="301"/>
      <c r="AKD88" s="301"/>
      <c r="AKE88" s="301"/>
      <c r="AKF88" s="301"/>
      <c r="AKG88" s="301"/>
      <c r="AKH88" s="301"/>
      <c r="AKI88" s="301"/>
      <c r="AKJ88" s="301"/>
      <c r="AKK88" s="301"/>
      <c r="AKL88" s="301"/>
      <c r="AKM88" s="301"/>
      <c r="AKN88" s="301"/>
      <c r="AKO88" s="301"/>
      <c r="AKP88" s="301"/>
      <c r="AKQ88" s="301"/>
      <c r="AKR88" s="301"/>
      <c r="AKS88" s="301"/>
      <c r="AKT88" s="301"/>
      <c r="AKU88" s="301"/>
      <c r="AKV88" s="301"/>
      <c r="AKW88" s="301"/>
      <c r="AKX88" s="301"/>
      <c r="AKY88" s="301"/>
      <c r="AKZ88" s="301"/>
      <c r="ALA88" s="301"/>
      <c r="ALB88" s="301"/>
      <c r="ALC88" s="301"/>
      <c r="ALD88" s="301"/>
      <c r="ALE88" s="301"/>
      <c r="ALF88" s="301"/>
      <c r="ALG88" s="301"/>
      <c r="ALH88" s="301"/>
      <c r="ALI88" s="301"/>
      <c r="ALJ88" s="301"/>
      <c r="ALK88" s="301"/>
      <c r="ALL88" s="301"/>
      <c r="ALM88" s="301"/>
      <c r="ALN88" s="301"/>
      <c r="ALO88" s="301"/>
      <c r="ALP88" s="301"/>
      <c r="ALQ88" s="301"/>
      <c r="ALR88" s="301"/>
      <c r="ALS88" s="301"/>
      <c r="ALT88" s="301"/>
      <c r="ALU88" s="301"/>
      <c r="ALV88" s="301"/>
      <c r="ALW88" s="301"/>
      <c r="ALX88" s="301"/>
      <c r="ALY88" s="301"/>
      <c r="ALZ88" s="301"/>
      <c r="AMA88" s="301"/>
      <c r="AMB88" s="301"/>
      <c r="AMC88" s="301"/>
      <c r="AMD88" s="301"/>
      <c r="AME88" s="301"/>
      <c r="AMF88" s="301"/>
      <c r="AMG88" s="301"/>
      <c r="AMH88" s="301"/>
      <c r="AMI88" s="301"/>
      <c r="AMJ88" s="301"/>
      <c r="AMK88" s="301"/>
    </row>
    <row r="89" spans="1:1025" ht="13.5" thickBot="1" x14ac:dyDescent="0.25">
      <c r="A89" s="380"/>
      <c r="B89" s="380"/>
      <c r="C89" s="380"/>
      <c r="D89" s="380"/>
      <c r="E89" s="380"/>
      <c r="F89" s="381"/>
      <c r="H89" s="301"/>
      <c r="I89" s="301"/>
      <c r="J89" s="301"/>
      <c r="K89" s="301"/>
      <c r="L89" s="301"/>
      <c r="M89" s="301"/>
      <c r="N89" s="301"/>
      <c r="O89" s="301"/>
      <c r="P89" s="301"/>
      <c r="Q89" s="301"/>
      <c r="R89" s="301"/>
      <c r="S89" s="301"/>
      <c r="T89" s="301"/>
      <c r="U89" s="301"/>
      <c r="V89" s="301"/>
      <c r="W89" s="301"/>
      <c r="X89" s="301"/>
      <c r="Y89" s="301"/>
      <c r="Z89" s="301"/>
      <c r="AA89" s="301"/>
      <c r="AB89" s="301"/>
      <c r="AC89" s="301"/>
      <c r="AD89" s="301"/>
      <c r="AE89" s="301"/>
      <c r="AF89" s="301"/>
      <c r="AG89" s="301"/>
      <c r="AH89" s="301"/>
      <c r="AI89" s="301"/>
      <c r="AJ89" s="301"/>
      <c r="AK89" s="301"/>
      <c r="AL89" s="301"/>
      <c r="AM89" s="301"/>
      <c r="AN89" s="301"/>
      <c r="AO89" s="301"/>
      <c r="AP89" s="301"/>
      <c r="AQ89" s="301"/>
      <c r="AR89" s="301"/>
      <c r="AS89" s="301"/>
      <c r="AT89" s="301"/>
      <c r="AU89" s="301"/>
      <c r="AV89" s="301"/>
      <c r="AW89" s="301"/>
      <c r="AX89" s="301"/>
      <c r="AY89" s="301"/>
      <c r="AZ89" s="301"/>
      <c r="BA89" s="301"/>
      <c r="BB89" s="301"/>
      <c r="BC89" s="301"/>
      <c r="BD89" s="301"/>
      <c r="BE89" s="301"/>
      <c r="BF89" s="301"/>
      <c r="BG89" s="301"/>
      <c r="BH89" s="301"/>
      <c r="BI89" s="301"/>
      <c r="BJ89" s="301"/>
      <c r="BK89" s="301"/>
      <c r="BL89" s="301"/>
      <c r="BM89" s="301"/>
      <c r="BN89" s="301"/>
      <c r="BO89" s="301"/>
      <c r="BP89" s="301"/>
      <c r="BQ89" s="301"/>
      <c r="BR89" s="301"/>
      <c r="BS89" s="301"/>
      <c r="BT89" s="301"/>
      <c r="BU89" s="301"/>
      <c r="BV89" s="301"/>
      <c r="BW89" s="301"/>
      <c r="BX89" s="301"/>
      <c r="BY89" s="301"/>
      <c r="BZ89" s="301"/>
      <c r="CA89" s="301"/>
      <c r="CB89" s="301"/>
      <c r="CC89" s="301"/>
      <c r="CD89" s="301"/>
      <c r="CE89" s="301"/>
      <c r="CF89" s="301"/>
      <c r="CG89" s="301"/>
      <c r="CH89" s="301"/>
      <c r="CI89" s="301"/>
      <c r="CJ89" s="301"/>
      <c r="CK89" s="301"/>
      <c r="CL89" s="301"/>
      <c r="CM89" s="301"/>
      <c r="CN89" s="301"/>
      <c r="CO89" s="301"/>
      <c r="CP89" s="301"/>
      <c r="CQ89" s="301"/>
      <c r="CR89" s="301"/>
      <c r="CS89" s="301"/>
      <c r="CT89" s="301"/>
      <c r="CU89" s="301"/>
      <c r="CV89" s="301"/>
      <c r="CW89" s="301"/>
      <c r="CX89" s="301"/>
      <c r="CY89" s="301"/>
      <c r="CZ89" s="301"/>
      <c r="DA89" s="301"/>
      <c r="DB89" s="301"/>
      <c r="DC89" s="301"/>
      <c r="DD89" s="301"/>
      <c r="DE89" s="301"/>
      <c r="DF89" s="301"/>
      <c r="DG89" s="301"/>
      <c r="DH89" s="301"/>
      <c r="DI89" s="301"/>
      <c r="DJ89" s="301"/>
      <c r="DK89" s="301"/>
      <c r="DL89" s="301"/>
      <c r="DM89" s="301"/>
      <c r="DN89" s="301"/>
      <c r="DO89" s="301"/>
      <c r="DP89" s="301"/>
      <c r="DQ89" s="301"/>
      <c r="DR89" s="301"/>
      <c r="DS89" s="301"/>
      <c r="DT89" s="301"/>
      <c r="DU89" s="301"/>
      <c r="DV89" s="301"/>
      <c r="DW89" s="301"/>
      <c r="DX89" s="301"/>
      <c r="DY89" s="301"/>
      <c r="DZ89" s="301"/>
      <c r="EA89" s="301"/>
      <c r="EB89" s="301"/>
      <c r="EC89" s="301"/>
      <c r="ED89" s="301"/>
      <c r="EE89" s="301"/>
      <c r="EF89" s="301"/>
      <c r="EG89" s="301"/>
      <c r="EH89" s="301"/>
      <c r="EI89" s="301"/>
      <c r="EJ89" s="301"/>
      <c r="EK89" s="301"/>
      <c r="EL89" s="301"/>
      <c r="EM89" s="301"/>
      <c r="EN89" s="301"/>
      <c r="EO89" s="301"/>
      <c r="EP89" s="301"/>
      <c r="EQ89" s="301"/>
      <c r="ER89" s="301"/>
      <c r="ES89" s="301"/>
      <c r="ET89" s="301"/>
      <c r="EU89" s="301"/>
      <c r="EV89" s="301"/>
      <c r="EW89" s="301"/>
      <c r="EX89" s="301"/>
      <c r="EY89" s="301"/>
      <c r="EZ89" s="301"/>
      <c r="FA89" s="301"/>
      <c r="FB89" s="301"/>
      <c r="FC89" s="301"/>
      <c r="FD89" s="301"/>
      <c r="FE89" s="301"/>
      <c r="FF89" s="301"/>
      <c r="FG89" s="301"/>
      <c r="FH89" s="301"/>
      <c r="FI89" s="301"/>
      <c r="FJ89" s="301"/>
      <c r="FK89" s="301"/>
      <c r="FL89" s="301"/>
      <c r="FM89" s="301"/>
      <c r="FN89" s="301"/>
      <c r="FO89" s="301"/>
      <c r="FP89" s="301"/>
      <c r="FQ89" s="301"/>
      <c r="FR89" s="301"/>
      <c r="FS89" s="301"/>
      <c r="FT89" s="301"/>
      <c r="FU89" s="301"/>
      <c r="FV89" s="301"/>
      <c r="FW89" s="301"/>
      <c r="FX89" s="301"/>
      <c r="FY89" s="301"/>
      <c r="FZ89" s="301"/>
      <c r="GA89" s="301"/>
      <c r="GB89" s="301"/>
      <c r="GC89" s="301"/>
      <c r="GD89" s="301"/>
      <c r="GE89" s="301"/>
      <c r="GF89" s="301"/>
      <c r="GG89" s="301"/>
      <c r="GH89" s="301"/>
      <c r="GI89" s="301"/>
      <c r="GJ89" s="301"/>
      <c r="GK89" s="301"/>
      <c r="GL89" s="301"/>
      <c r="GM89" s="301"/>
      <c r="GN89" s="301"/>
      <c r="GO89" s="301"/>
      <c r="GP89" s="301"/>
      <c r="GQ89" s="301"/>
      <c r="GR89" s="301"/>
      <c r="GS89" s="301"/>
      <c r="GT89" s="301"/>
      <c r="GU89" s="301"/>
      <c r="GV89" s="301"/>
      <c r="GW89" s="301"/>
      <c r="GX89" s="301"/>
      <c r="GY89" s="301"/>
      <c r="GZ89" s="301"/>
      <c r="HA89" s="301"/>
      <c r="HB89" s="301"/>
      <c r="HC89" s="301"/>
      <c r="HD89" s="301"/>
      <c r="HE89" s="301"/>
      <c r="HF89" s="301"/>
      <c r="HG89" s="301"/>
      <c r="HH89" s="301"/>
      <c r="HI89" s="301"/>
      <c r="HJ89" s="301"/>
      <c r="HK89" s="301"/>
      <c r="HL89" s="301"/>
      <c r="HM89" s="301"/>
      <c r="HN89" s="301"/>
      <c r="HO89" s="301"/>
      <c r="HP89" s="301"/>
      <c r="HQ89" s="301"/>
      <c r="HR89" s="301"/>
      <c r="HS89" s="301"/>
      <c r="HT89" s="301"/>
      <c r="HU89" s="301"/>
      <c r="HV89" s="301"/>
      <c r="HW89" s="301"/>
      <c r="HX89" s="301"/>
      <c r="HY89" s="301"/>
      <c r="HZ89" s="301"/>
      <c r="IA89" s="301"/>
      <c r="IB89" s="301"/>
      <c r="IC89" s="301"/>
      <c r="ID89" s="301"/>
      <c r="IE89" s="301"/>
      <c r="IF89" s="301"/>
      <c r="IG89" s="301"/>
      <c r="IH89" s="301"/>
      <c r="II89" s="301"/>
      <c r="IJ89" s="301"/>
      <c r="IK89" s="301"/>
      <c r="IL89" s="301"/>
      <c r="IM89" s="301"/>
      <c r="IN89" s="301"/>
      <c r="IO89" s="301"/>
      <c r="IP89" s="301"/>
      <c r="IQ89" s="301"/>
      <c r="IR89" s="301"/>
      <c r="IS89" s="301"/>
      <c r="IT89" s="301"/>
      <c r="IU89" s="301"/>
      <c r="IV89" s="301"/>
      <c r="IW89" s="301"/>
      <c r="IX89" s="301"/>
      <c r="IY89" s="301"/>
      <c r="IZ89" s="301"/>
      <c r="JA89" s="301"/>
      <c r="JB89" s="301"/>
      <c r="JC89" s="301"/>
      <c r="JD89" s="301"/>
      <c r="JE89" s="301"/>
      <c r="JF89" s="301"/>
      <c r="JG89" s="301"/>
      <c r="JH89" s="301"/>
      <c r="JI89" s="301"/>
      <c r="JJ89" s="301"/>
      <c r="JK89" s="301"/>
      <c r="JL89" s="301"/>
      <c r="JM89" s="301"/>
      <c r="JN89" s="301"/>
      <c r="JO89" s="301"/>
      <c r="JP89" s="301"/>
      <c r="JQ89" s="301"/>
      <c r="JR89" s="301"/>
      <c r="JS89" s="301"/>
      <c r="JT89" s="301"/>
      <c r="JU89" s="301"/>
      <c r="JV89" s="301"/>
      <c r="JW89" s="301"/>
      <c r="JX89" s="301"/>
      <c r="JY89" s="301"/>
      <c r="JZ89" s="301"/>
      <c r="KA89" s="301"/>
      <c r="KB89" s="301"/>
      <c r="KC89" s="301"/>
      <c r="KD89" s="301"/>
      <c r="KE89" s="301"/>
      <c r="KF89" s="301"/>
      <c r="KG89" s="301"/>
      <c r="KH89" s="301"/>
      <c r="KI89" s="301"/>
      <c r="KJ89" s="301"/>
      <c r="KK89" s="301"/>
      <c r="KL89" s="301"/>
      <c r="KM89" s="301"/>
      <c r="KN89" s="301"/>
      <c r="KO89" s="301"/>
      <c r="KP89" s="301"/>
      <c r="KQ89" s="301"/>
      <c r="KR89" s="301"/>
      <c r="KS89" s="301"/>
      <c r="KT89" s="301"/>
      <c r="KU89" s="301"/>
      <c r="KV89" s="301"/>
      <c r="KW89" s="301"/>
      <c r="KX89" s="301"/>
      <c r="KY89" s="301"/>
      <c r="KZ89" s="301"/>
      <c r="LA89" s="301"/>
      <c r="LB89" s="301"/>
      <c r="LC89" s="301"/>
      <c r="LD89" s="301"/>
      <c r="LE89" s="301"/>
      <c r="LF89" s="301"/>
      <c r="LG89" s="301"/>
      <c r="LH89" s="301"/>
      <c r="LI89" s="301"/>
      <c r="LJ89" s="301"/>
      <c r="LK89" s="301"/>
      <c r="LL89" s="301"/>
      <c r="LM89" s="301"/>
      <c r="LN89" s="301"/>
      <c r="LO89" s="301"/>
      <c r="LP89" s="301"/>
      <c r="LQ89" s="301"/>
      <c r="LR89" s="301"/>
      <c r="LS89" s="301"/>
      <c r="LT89" s="301"/>
      <c r="LU89" s="301"/>
      <c r="LV89" s="301"/>
      <c r="LW89" s="301"/>
      <c r="LX89" s="301"/>
      <c r="LY89" s="301"/>
      <c r="LZ89" s="301"/>
      <c r="MA89" s="301"/>
      <c r="MB89" s="301"/>
      <c r="MC89" s="301"/>
      <c r="MD89" s="301"/>
      <c r="ME89" s="301"/>
      <c r="MF89" s="301"/>
      <c r="MG89" s="301"/>
      <c r="MH89" s="301"/>
      <c r="MI89" s="301"/>
      <c r="MJ89" s="301"/>
      <c r="MK89" s="301"/>
      <c r="ML89" s="301"/>
      <c r="MM89" s="301"/>
      <c r="MN89" s="301"/>
      <c r="MO89" s="301"/>
      <c r="MP89" s="301"/>
      <c r="MQ89" s="301"/>
      <c r="MR89" s="301"/>
      <c r="MS89" s="301"/>
      <c r="MT89" s="301"/>
      <c r="MU89" s="301"/>
      <c r="MV89" s="301"/>
      <c r="MW89" s="301"/>
      <c r="MX89" s="301"/>
      <c r="MY89" s="301"/>
      <c r="MZ89" s="301"/>
      <c r="NA89" s="301"/>
      <c r="NB89" s="301"/>
      <c r="NC89" s="301"/>
      <c r="ND89" s="301"/>
      <c r="NE89" s="301"/>
      <c r="NF89" s="301"/>
      <c r="NG89" s="301"/>
      <c r="NH89" s="301"/>
      <c r="NI89" s="301"/>
      <c r="NJ89" s="301"/>
      <c r="NK89" s="301"/>
      <c r="NL89" s="301"/>
      <c r="NM89" s="301"/>
      <c r="NN89" s="301"/>
      <c r="NO89" s="301"/>
      <c r="NP89" s="301"/>
      <c r="NQ89" s="301"/>
      <c r="NR89" s="301"/>
      <c r="NS89" s="301"/>
      <c r="NT89" s="301"/>
      <c r="NU89" s="301"/>
      <c r="NV89" s="301"/>
      <c r="NW89" s="301"/>
      <c r="NX89" s="301"/>
      <c r="NY89" s="301"/>
      <c r="NZ89" s="301"/>
      <c r="OA89" s="301"/>
      <c r="OB89" s="301"/>
      <c r="OC89" s="301"/>
      <c r="OD89" s="301"/>
      <c r="OE89" s="301"/>
      <c r="OF89" s="301"/>
      <c r="OG89" s="301"/>
      <c r="OH89" s="301"/>
      <c r="OI89" s="301"/>
      <c r="OJ89" s="301"/>
      <c r="OK89" s="301"/>
      <c r="OL89" s="301"/>
      <c r="OM89" s="301"/>
      <c r="ON89" s="301"/>
      <c r="OO89" s="301"/>
      <c r="OP89" s="301"/>
      <c r="OQ89" s="301"/>
      <c r="OR89" s="301"/>
      <c r="OS89" s="301"/>
      <c r="OT89" s="301"/>
      <c r="OU89" s="301"/>
      <c r="OV89" s="301"/>
      <c r="OW89" s="301"/>
      <c r="OX89" s="301"/>
      <c r="OY89" s="301"/>
      <c r="OZ89" s="301"/>
      <c r="PA89" s="301"/>
      <c r="PB89" s="301"/>
      <c r="PC89" s="301"/>
      <c r="PD89" s="301"/>
      <c r="PE89" s="301"/>
      <c r="PF89" s="301"/>
      <c r="PG89" s="301"/>
      <c r="PH89" s="301"/>
      <c r="PI89" s="301"/>
      <c r="PJ89" s="301"/>
      <c r="PK89" s="301"/>
      <c r="PL89" s="301"/>
      <c r="PM89" s="301"/>
      <c r="PN89" s="301"/>
      <c r="PO89" s="301"/>
      <c r="PP89" s="301"/>
      <c r="PQ89" s="301"/>
      <c r="PR89" s="301"/>
      <c r="PS89" s="301"/>
      <c r="PT89" s="301"/>
      <c r="PU89" s="301"/>
      <c r="PV89" s="301"/>
      <c r="PW89" s="301"/>
      <c r="PX89" s="301"/>
      <c r="PY89" s="301"/>
      <c r="PZ89" s="301"/>
      <c r="QA89" s="301"/>
      <c r="QB89" s="301"/>
      <c r="QC89" s="301"/>
      <c r="QD89" s="301"/>
      <c r="QE89" s="301"/>
      <c r="QF89" s="301"/>
      <c r="QG89" s="301"/>
      <c r="QH89" s="301"/>
      <c r="QI89" s="301"/>
      <c r="QJ89" s="301"/>
      <c r="QK89" s="301"/>
      <c r="QL89" s="301"/>
      <c r="QM89" s="301"/>
      <c r="QN89" s="301"/>
      <c r="QO89" s="301"/>
      <c r="QP89" s="301"/>
      <c r="QQ89" s="301"/>
      <c r="QR89" s="301"/>
      <c r="QS89" s="301"/>
      <c r="QT89" s="301"/>
      <c r="QU89" s="301"/>
      <c r="QV89" s="301"/>
      <c r="QW89" s="301"/>
      <c r="QX89" s="301"/>
      <c r="QY89" s="301"/>
      <c r="QZ89" s="301"/>
      <c r="RA89" s="301"/>
      <c r="RB89" s="301"/>
      <c r="RC89" s="301"/>
      <c r="RD89" s="301"/>
      <c r="RE89" s="301"/>
      <c r="RF89" s="301"/>
      <c r="RG89" s="301"/>
      <c r="RH89" s="301"/>
      <c r="RI89" s="301"/>
      <c r="RJ89" s="301"/>
      <c r="RK89" s="301"/>
      <c r="RL89" s="301"/>
      <c r="RM89" s="301"/>
      <c r="RN89" s="301"/>
      <c r="RO89" s="301"/>
      <c r="RP89" s="301"/>
      <c r="RQ89" s="301"/>
      <c r="RR89" s="301"/>
      <c r="RS89" s="301"/>
      <c r="RT89" s="301"/>
      <c r="RU89" s="301"/>
      <c r="RV89" s="301"/>
      <c r="RW89" s="301"/>
      <c r="RX89" s="301"/>
      <c r="RY89" s="301"/>
      <c r="RZ89" s="301"/>
      <c r="SA89" s="301"/>
      <c r="SB89" s="301"/>
      <c r="SC89" s="301"/>
      <c r="SD89" s="301"/>
      <c r="SE89" s="301"/>
      <c r="SF89" s="301"/>
      <c r="SG89" s="301"/>
      <c r="SH89" s="301"/>
      <c r="SI89" s="301"/>
      <c r="SJ89" s="301"/>
      <c r="SK89" s="301"/>
      <c r="SL89" s="301"/>
      <c r="SM89" s="301"/>
      <c r="SN89" s="301"/>
      <c r="SO89" s="301"/>
      <c r="SP89" s="301"/>
      <c r="SQ89" s="301"/>
      <c r="SR89" s="301"/>
      <c r="SS89" s="301"/>
      <c r="ST89" s="301"/>
      <c r="SU89" s="301"/>
      <c r="SV89" s="301"/>
      <c r="SW89" s="301"/>
      <c r="SX89" s="301"/>
      <c r="SY89" s="301"/>
      <c r="SZ89" s="301"/>
      <c r="TA89" s="301"/>
      <c r="TB89" s="301"/>
      <c r="TC89" s="301"/>
      <c r="TD89" s="301"/>
      <c r="TE89" s="301"/>
      <c r="TF89" s="301"/>
      <c r="TG89" s="301"/>
      <c r="TH89" s="301"/>
      <c r="TI89" s="301"/>
      <c r="TJ89" s="301"/>
      <c r="TK89" s="301"/>
      <c r="TL89" s="301"/>
      <c r="TM89" s="301"/>
      <c r="TN89" s="301"/>
      <c r="TO89" s="301"/>
      <c r="TP89" s="301"/>
      <c r="TQ89" s="301"/>
      <c r="TR89" s="301"/>
      <c r="TS89" s="301"/>
      <c r="TT89" s="301"/>
      <c r="TU89" s="301"/>
      <c r="TV89" s="301"/>
      <c r="TW89" s="301"/>
      <c r="TX89" s="301"/>
      <c r="TY89" s="301"/>
      <c r="TZ89" s="301"/>
      <c r="UA89" s="301"/>
      <c r="UB89" s="301"/>
      <c r="UC89" s="301"/>
      <c r="UD89" s="301"/>
      <c r="UE89" s="301"/>
      <c r="UF89" s="301"/>
      <c r="UG89" s="301"/>
      <c r="UH89" s="301"/>
      <c r="UI89" s="301"/>
      <c r="UJ89" s="301"/>
      <c r="UK89" s="301"/>
      <c r="UL89" s="301"/>
      <c r="UM89" s="301"/>
      <c r="UN89" s="301"/>
      <c r="UO89" s="301"/>
      <c r="UP89" s="301"/>
      <c r="UQ89" s="301"/>
      <c r="UR89" s="301"/>
      <c r="US89" s="301"/>
      <c r="UT89" s="301"/>
      <c r="UU89" s="301"/>
      <c r="UV89" s="301"/>
      <c r="UW89" s="301"/>
      <c r="UX89" s="301"/>
      <c r="UY89" s="301"/>
      <c r="UZ89" s="301"/>
      <c r="VA89" s="301"/>
      <c r="VB89" s="301"/>
      <c r="VC89" s="301"/>
      <c r="VD89" s="301"/>
      <c r="VE89" s="301"/>
      <c r="VF89" s="301"/>
      <c r="VG89" s="301"/>
      <c r="VH89" s="301"/>
      <c r="VI89" s="301"/>
      <c r="VJ89" s="301"/>
      <c r="VK89" s="301"/>
      <c r="VL89" s="301"/>
      <c r="VM89" s="301"/>
      <c r="VN89" s="301"/>
      <c r="VO89" s="301"/>
      <c r="VP89" s="301"/>
      <c r="VQ89" s="301"/>
      <c r="VR89" s="301"/>
      <c r="VS89" s="301"/>
      <c r="VT89" s="301"/>
      <c r="VU89" s="301"/>
      <c r="VV89" s="301"/>
      <c r="VW89" s="301"/>
      <c r="VX89" s="301"/>
      <c r="VY89" s="301"/>
      <c r="VZ89" s="301"/>
      <c r="WA89" s="301"/>
      <c r="WB89" s="301"/>
      <c r="WC89" s="301"/>
      <c r="WD89" s="301"/>
      <c r="WE89" s="301"/>
      <c r="WF89" s="301"/>
      <c r="WG89" s="301"/>
      <c r="WH89" s="301"/>
      <c r="WI89" s="301"/>
      <c r="WJ89" s="301"/>
      <c r="WK89" s="301"/>
      <c r="WL89" s="301"/>
      <c r="WM89" s="301"/>
      <c r="WN89" s="301"/>
      <c r="WO89" s="301"/>
      <c r="WP89" s="301"/>
      <c r="WQ89" s="301"/>
      <c r="WR89" s="301"/>
      <c r="WS89" s="301"/>
      <c r="WT89" s="301"/>
      <c r="WU89" s="301"/>
      <c r="WV89" s="301"/>
      <c r="WW89" s="301"/>
      <c r="WX89" s="301"/>
      <c r="WY89" s="301"/>
      <c r="WZ89" s="301"/>
      <c r="XA89" s="301"/>
      <c r="XB89" s="301"/>
      <c r="XC89" s="301"/>
      <c r="XD89" s="301"/>
      <c r="XE89" s="301"/>
      <c r="XF89" s="301"/>
      <c r="XG89" s="301"/>
      <c r="XH89" s="301"/>
      <c r="XI89" s="301"/>
      <c r="XJ89" s="301"/>
      <c r="XK89" s="301"/>
      <c r="XL89" s="301"/>
      <c r="XM89" s="301"/>
      <c r="XN89" s="301"/>
      <c r="XO89" s="301"/>
      <c r="XP89" s="301"/>
      <c r="XQ89" s="301"/>
      <c r="XR89" s="301"/>
      <c r="XS89" s="301"/>
      <c r="XT89" s="301"/>
      <c r="XU89" s="301"/>
      <c r="XV89" s="301"/>
      <c r="XW89" s="301"/>
      <c r="XX89" s="301"/>
      <c r="XY89" s="301"/>
      <c r="XZ89" s="301"/>
      <c r="YA89" s="301"/>
      <c r="YB89" s="301"/>
      <c r="YC89" s="301"/>
      <c r="YD89" s="301"/>
      <c r="YE89" s="301"/>
      <c r="YF89" s="301"/>
      <c r="YG89" s="301"/>
      <c r="YH89" s="301"/>
      <c r="YI89" s="301"/>
      <c r="YJ89" s="301"/>
      <c r="YK89" s="301"/>
      <c r="YL89" s="301"/>
      <c r="YM89" s="301"/>
      <c r="YN89" s="301"/>
      <c r="YO89" s="301"/>
      <c r="YP89" s="301"/>
      <c r="YQ89" s="301"/>
      <c r="YR89" s="301"/>
      <c r="YS89" s="301"/>
      <c r="YT89" s="301"/>
      <c r="YU89" s="301"/>
      <c r="YV89" s="301"/>
      <c r="YW89" s="301"/>
      <c r="YX89" s="301"/>
      <c r="YY89" s="301"/>
      <c r="YZ89" s="301"/>
      <c r="ZA89" s="301"/>
      <c r="ZB89" s="301"/>
      <c r="ZC89" s="301"/>
      <c r="ZD89" s="301"/>
      <c r="ZE89" s="301"/>
      <c r="ZF89" s="301"/>
      <c r="ZG89" s="301"/>
      <c r="ZH89" s="301"/>
      <c r="ZI89" s="301"/>
      <c r="ZJ89" s="301"/>
      <c r="ZK89" s="301"/>
      <c r="ZL89" s="301"/>
      <c r="ZM89" s="301"/>
      <c r="ZN89" s="301"/>
      <c r="ZO89" s="301"/>
      <c r="ZP89" s="301"/>
      <c r="ZQ89" s="301"/>
      <c r="ZR89" s="301"/>
      <c r="ZS89" s="301"/>
      <c r="ZT89" s="301"/>
      <c r="ZU89" s="301"/>
      <c r="ZV89" s="301"/>
      <c r="ZW89" s="301"/>
      <c r="ZX89" s="301"/>
      <c r="ZY89" s="301"/>
      <c r="ZZ89" s="301"/>
      <c r="AAA89" s="301"/>
      <c r="AAB89" s="301"/>
      <c r="AAC89" s="301"/>
      <c r="AAD89" s="301"/>
      <c r="AAE89" s="301"/>
      <c r="AAF89" s="301"/>
      <c r="AAG89" s="301"/>
      <c r="AAH89" s="301"/>
      <c r="AAI89" s="301"/>
      <c r="AAJ89" s="301"/>
      <c r="AAK89" s="301"/>
      <c r="AAL89" s="301"/>
      <c r="AAM89" s="301"/>
      <c r="AAN89" s="301"/>
      <c r="AAO89" s="301"/>
      <c r="AAP89" s="301"/>
      <c r="AAQ89" s="301"/>
      <c r="AAR89" s="301"/>
      <c r="AAS89" s="301"/>
      <c r="AAT89" s="301"/>
      <c r="AAU89" s="301"/>
      <c r="AAV89" s="301"/>
      <c r="AAW89" s="301"/>
      <c r="AAX89" s="301"/>
      <c r="AAY89" s="301"/>
      <c r="AAZ89" s="301"/>
      <c r="ABA89" s="301"/>
      <c r="ABB89" s="301"/>
      <c r="ABC89" s="301"/>
      <c r="ABD89" s="301"/>
      <c r="ABE89" s="301"/>
      <c r="ABF89" s="301"/>
      <c r="ABG89" s="301"/>
      <c r="ABH89" s="301"/>
      <c r="ABI89" s="301"/>
      <c r="ABJ89" s="301"/>
      <c r="ABK89" s="301"/>
      <c r="ABL89" s="301"/>
      <c r="ABM89" s="301"/>
      <c r="ABN89" s="301"/>
      <c r="ABO89" s="301"/>
      <c r="ABP89" s="301"/>
      <c r="ABQ89" s="301"/>
      <c r="ABR89" s="301"/>
      <c r="ABS89" s="301"/>
      <c r="ABT89" s="301"/>
      <c r="ABU89" s="301"/>
      <c r="ABV89" s="301"/>
      <c r="ABW89" s="301"/>
      <c r="ABX89" s="301"/>
      <c r="ABY89" s="301"/>
      <c r="ABZ89" s="301"/>
      <c r="ACA89" s="301"/>
      <c r="ACB89" s="301"/>
      <c r="ACC89" s="301"/>
      <c r="ACD89" s="301"/>
      <c r="ACE89" s="301"/>
      <c r="ACF89" s="301"/>
      <c r="ACG89" s="301"/>
      <c r="ACH89" s="301"/>
      <c r="ACI89" s="301"/>
      <c r="ACJ89" s="301"/>
      <c r="ACK89" s="301"/>
      <c r="ACL89" s="301"/>
      <c r="ACM89" s="301"/>
      <c r="ACN89" s="301"/>
      <c r="ACO89" s="301"/>
      <c r="ACP89" s="301"/>
      <c r="ACQ89" s="301"/>
      <c r="ACR89" s="301"/>
      <c r="ACS89" s="301"/>
      <c r="ACT89" s="301"/>
      <c r="ACU89" s="301"/>
      <c r="ACV89" s="301"/>
      <c r="ACW89" s="301"/>
      <c r="ACX89" s="301"/>
      <c r="ACY89" s="301"/>
      <c r="ACZ89" s="301"/>
      <c r="ADA89" s="301"/>
      <c r="ADB89" s="301"/>
      <c r="ADC89" s="301"/>
      <c r="ADD89" s="301"/>
      <c r="ADE89" s="301"/>
      <c r="ADF89" s="301"/>
      <c r="ADG89" s="301"/>
      <c r="ADH89" s="301"/>
      <c r="ADI89" s="301"/>
      <c r="ADJ89" s="301"/>
      <c r="ADK89" s="301"/>
      <c r="ADL89" s="301"/>
      <c r="ADM89" s="301"/>
      <c r="ADN89" s="301"/>
      <c r="ADO89" s="301"/>
      <c r="ADP89" s="301"/>
      <c r="ADQ89" s="301"/>
      <c r="ADR89" s="301"/>
      <c r="ADS89" s="301"/>
      <c r="ADT89" s="301"/>
      <c r="ADU89" s="301"/>
      <c r="ADV89" s="301"/>
      <c r="ADW89" s="301"/>
      <c r="ADX89" s="301"/>
      <c r="ADY89" s="301"/>
      <c r="ADZ89" s="301"/>
      <c r="AEA89" s="301"/>
      <c r="AEB89" s="301"/>
      <c r="AEC89" s="301"/>
      <c r="AED89" s="301"/>
      <c r="AEE89" s="301"/>
      <c r="AEF89" s="301"/>
      <c r="AEG89" s="301"/>
      <c r="AEH89" s="301"/>
      <c r="AEI89" s="301"/>
      <c r="AEJ89" s="301"/>
      <c r="AEK89" s="301"/>
      <c r="AEL89" s="301"/>
      <c r="AEM89" s="301"/>
      <c r="AEN89" s="301"/>
      <c r="AEO89" s="301"/>
      <c r="AEP89" s="301"/>
      <c r="AEQ89" s="301"/>
      <c r="AER89" s="301"/>
      <c r="AES89" s="301"/>
      <c r="AET89" s="301"/>
      <c r="AEU89" s="301"/>
      <c r="AEV89" s="301"/>
      <c r="AEW89" s="301"/>
      <c r="AEX89" s="301"/>
      <c r="AEY89" s="301"/>
      <c r="AEZ89" s="301"/>
      <c r="AFA89" s="301"/>
      <c r="AFB89" s="301"/>
      <c r="AFC89" s="301"/>
      <c r="AFD89" s="301"/>
      <c r="AFE89" s="301"/>
      <c r="AFF89" s="301"/>
      <c r="AFG89" s="301"/>
      <c r="AFH89" s="301"/>
      <c r="AFI89" s="301"/>
      <c r="AFJ89" s="301"/>
      <c r="AFK89" s="301"/>
      <c r="AFL89" s="301"/>
      <c r="AFM89" s="301"/>
      <c r="AFN89" s="301"/>
      <c r="AFO89" s="301"/>
      <c r="AFP89" s="301"/>
      <c r="AFQ89" s="301"/>
      <c r="AFR89" s="301"/>
      <c r="AFS89" s="301"/>
      <c r="AFT89" s="301"/>
      <c r="AFU89" s="301"/>
      <c r="AFV89" s="301"/>
      <c r="AFW89" s="301"/>
      <c r="AFX89" s="301"/>
      <c r="AFY89" s="301"/>
      <c r="AFZ89" s="301"/>
      <c r="AGA89" s="301"/>
      <c r="AGB89" s="301"/>
      <c r="AGC89" s="301"/>
      <c r="AGD89" s="301"/>
      <c r="AGE89" s="301"/>
      <c r="AGF89" s="301"/>
      <c r="AGG89" s="301"/>
      <c r="AGH89" s="301"/>
      <c r="AGI89" s="301"/>
      <c r="AGJ89" s="301"/>
      <c r="AGK89" s="301"/>
      <c r="AGL89" s="301"/>
      <c r="AGM89" s="301"/>
      <c r="AGN89" s="301"/>
      <c r="AGO89" s="301"/>
      <c r="AGP89" s="301"/>
      <c r="AGQ89" s="301"/>
      <c r="AGR89" s="301"/>
      <c r="AGS89" s="301"/>
      <c r="AGT89" s="301"/>
      <c r="AGU89" s="301"/>
      <c r="AGV89" s="301"/>
      <c r="AGW89" s="301"/>
      <c r="AGX89" s="301"/>
      <c r="AGY89" s="301"/>
      <c r="AGZ89" s="301"/>
      <c r="AHA89" s="301"/>
      <c r="AHB89" s="301"/>
      <c r="AHC89" s="301"/>
      <c r="AHD89" s="301"/>
      <c r="AHE89" s="301"/>
      <c r="AHF89" s="301"/>
      <c r="AHG89" s="301"/>
      <c r="AHH89" s="301"/>
      <c r="AHI89" s="301"/>
      <c r="AHJ89" s="301"/>
      <c r="AHK89" s="301"/>
      <c r="AHL89" s="301"/>
      <c r="AHM89" s="301"/>
      <c r="AHN89" s="301"/>
      <c r="AHO89" s="301"/>
      <c r="AHP89" s="301"/>
      <c r="AHQ89" s="301"/>
      <c r="AHR89" s="301"/>
      <c r="AHS89" s="301"/>
      <c r="AHT89" s="301"/>
      <c r="AHU89" s="301"/>
      <c r="AHV89" s="301"/>
      <c r="AHW89" s="301"/>
      <c r="AHX89" s="301"/>
      <c r="AHY89" s="301"/>
      <c r="AHZ89" s="301"/>
      <c r="AIA89" s="301"/>
      <c r="AIB89" s="301"/>
      <c r="AIC89" s="301"/>
      <c r="AID89" s="301"/>
      <c r="AIE89" s="301"/>
      <c r="AIF89" s="301"/>
      <c r="AIG89" s="301"/>
      <c r="AIH89" s="301"/>
      <c r="AII89" s="301"/>
      <c r="AIJ89" s="301"/>
      <c r="AIK89" s="301"/>
      <c r="AIL89" s="301"/>
      <c r="AIM89" s="301"/>
      <c r="AIN89" s="301"/>
      <c r="AIO89" s="301"/>
      <c r="AIP89" s="301"/>
      <c r="AIQ89" s="301"/>
      <c r="AIR89" s="301"/>
      <c r="AIS89" s="301"/>
      <c r="AIT89" s="301"/>
      <c r="AIU89" s="301"/>
      <c r="AIV89" s="301"/>
      <c r="AIW89" s="301"/>
      <c r="AIX89" s="301"/>
      <c r="AIY89" s="301"/>
      <c r="AIZ89" s="301"/>
      <c r="AJA89" s="301"/>
      <c r="AJB89" s="301"/>
      <c r="AJC89" s="301"/>
      <c r="AJD89" s="301"/>
      <c r="AJE89" s="301"/>
      <c r="AJF89" s="301"/>
      <c r="AJG89" s="301"/>
      <c r="AJH89" s="301"/>
      <c r="AJI89" s="301"/>
      <c r="AJJ89" s="301"/>
      <c r="AJK89" s="301"/>
      <c r="AJL89" s="301"/>
      <c r="AJM89" s="301"/>
      <c r="AJN89" s="301"/>
      <c r="AJO89" s="301"/>
      <c r="AJP89" s="301"/>
      <c r="AJQ89" s="301"/>
      <c r="AJR89" s="301"/>
      <c r="AJS89" s="301"/>
      <c r="AJT89" s="301"/>
      <c r="AJU89" s="301"/>
      <c r="AJV89" s="301"/>
      <c r="AJW89" s="301"/>
      <c r="AJX89" s="301"/>
      <c r="AJY89" s="301"/>
      <c r="AJZ89" s="301"/>
      <c r="AKA89" s="301"/>
      <c r="AKB89" s="301"/>
      <c r="AKC89" s="301"/>
      <c r="AKD89" s="301"/>
      <c r="AKE89" s="301"/>
      <c r="AKF89" s="301"/>
      <c r="AKG89" s="301"/>
      <c r="AKH89" s="301"/>
      <c r="AKI89" s="301"/>
      <c r="AKJ89" s="301"/>
      <c r="AKK89" s="301"/>
      <c r="AKL89" s="301"/>
      <c r="AKM89" s="301"/>
      <c r="AKN89" s="301"/>
      <c r="AKO89" s="301"/>
      <c r="AKP89" s="301"/>
      <c r="AKQ89" s="301"/>
      <c r="AKR89" s="301"/>
      <c r="AKS89" s="301"/>
      <c r="AKT89" s="301"/>
      <c r="AKU89" s="301"/>
      <c r="AKV89" s="301"/>
      <c r="AKW89" s="301"/>
      <c r="AKX89" s="301"/>
      <c r="AKY89" s="301"/>
      <c r="AKZ89" s="301"/>
      <c r="ALA89" s="301"/>
      <c r="ALB89" s="301"/>
      <c r="ALC89" s="301"/>
      <c r="ALD89" s="301"/>
      <c r="ALE89" s="301"/>
      <c r="ALF89" s="301"/>
      <c r="ALG89" s="301"/>
      <c r="ALH89" s="301"/>
      <c r="ALI89" s="301"/>
      <c r="ALJ89" s="301"/>
      <c r="ALK89" s="301"/>
      <c r="ALL89" s="301"/>
      <c r="ALM89" s="301"/>
      <c r="ALN89" s="301"/>
      <c r="ALO89" s="301"/>
      <c r="ALP89" s="301"/>
      <c r="ALQ89" s="301"/>
      <c r="ALR89" s="301"/>
      <c r="ALS89" s="301"/>
      <c r="ALT89" s="301"/>
      <c r="ALU89" s="301"/>
      <c r="ALV89" s="301"/>
      <c r="ALW89" s="301"/>
      <c r="ALX89" s="301"/>
      <c r="ALY89" s="301"/>
      <c r="ALZ89" s="301"/>
      <c r="AMA89" s="301"/>
      <c r="AMB89" s="301"/>
      <c r="AMC89" s="301"/>
      <c r="AMD89" s="301"/>
      <c r="AME89" s="301"/>
      <c r="AMF89" s="301"/>
      <c r="AMG89" s="301"/>
      <c r="AMH89" s="301"/>
      <c r="AMI89" s="301"/>
      <c r="AMJ89" s="301"/>
      <c r="AMK89" s="301"/>
    </row>
    <row r="90" spans="1:1025" ht="13.5" thickBot="1" x14ac:dyDescent="0.25">
      <c r="A90" s="602" t="s">
        <v>150</v>
      </c>
      <c r="B90" s="602"/>
      <c r="C90" s="602"/>
      <c r="D90" s="602"/>
      <c r="E90" s="602"/>
      <c r="F90" s="360">
        <f>E88</f>
        <v>5737.6905736719991</v>
      </c>
      <c r="H90" s="301"/>
      <c r="I90" s="301"/>
      <c r="J90" s="301"/>
      <c r="K90" s="301"/>
      <c r="L90" s="301"/>
      <c r="M90" s="301"/>
      <c r="N90" s="301"/>
      <c r="O90" s="301"/>
      <c r="P90" s="301"/>
      <c r="Q90" s="301"/>
      <c r="R90" s="301"/>
      <c r="S90" s="301"/>
      <c r="T90" s="301"/>
      <c r="U90" s="301"/>
      <c r="V90" s="301"/>
      <c r="W90" s="301"/>
      <c r="X90" s="301"/>
      <c r="Y90" s="301"/>
      <c r="Z90" s="301"/>
      <c r="AA90" s="301"/>
      <c r="AB90" s="301"/>
      <c r="AC90" s="301"/>
      <c r="AD90" s="301"/>
      <c r="AE90" s="301"/>
      <c r="AF90" s="301"/>
      <c r="AG90" s="301"/>
      <c r="AH90" s="301"/>
      <c r="AI90" s="301"/>
      <c r="AJ90" s="301"/>
      <c r="AK90" s="301"/>
      <c r="AL90" s="301"/>
      <c r="AM90" s="301"/>
      <c r="AN90" s="301"/>
      <c r="AO90" s="301"/>
      <c r="AP90" s="301"/>
      <c r="AQ90" s="301"/>
      <c r="AR90" s="301"/>
      <c r="AS90" s="301"/>
      <c r="AT90" s="301"/>
      <c r="AU90" s="301"/>
      <c r="AV90" s="301"/>
      <c r="AW90" s="301"/>
      <c r="AX90" s="301"/>
      <c r="AY90" s="301"/>
      <c r="AZ90" s="301"/>
      <c r="BA90" s="301"/>
      <c r="BB90" s="301"/>
      <c r="BC90" s="301"/>
      <c r="BD90" s="301"/>
      <c r="BE90" s="301"/>
      <c r="BF90" s="301"/>
      <c r="BG90" s="301"/>
      <c r="BH90" s="301"/>
      <c r="BI90" s="301"/>
      <c r="BJ90" s="301"/>
      <c r="BK90" s="301"/>
      <c r="BL90" s="301"/>
      <c r="BM90" s="301"/>
      <c r="BN90" s="301"/>
      <c r="BO90" s="301"/>
      <c r="BP90" s="301"/>
      <c r="BQ90" s="301"/>
      <c r="BR90" s="301"/>
      <c r="BS90" s="301"/>
      <c r="BT90" s="301"/>
      <c r="BU90" s="301"/>
      <c r="BV90" s="301"/>
      <c r="BW90" s="301"/>
      <c r="BX90" s="301"/>
      <c r="BY90" s="301"/>
      <c r="BZ90" s="301"/>
      <c r="CA90" s="301"/>
      <c r="CB90" s="301"/>
      <c r="CC90" s="301"/>
      <c r="CD90" s="301"/>
      <c r="CE90" s="301"/>
      <c r="CF90" s="301"/>
      <c r="CG90" s="301"/>
      <c r="CH90" s="301"/>
      <c r="CI90" s="301"/>
      <c r="CJ90" s="301"/>
      <c r="CK90" s="301"/>
      <c r="CL90" s="301"/>
      <c r="CM90" s="301"/>
      <c r="CN90" s="301"/>
      <c r="CO90" s="301"/>
      <c r="CP90" s="301"/>
      <c r="CQ90" s="301"/>
      <c r="CR90" s="301"/>
      <c r="CS90" s="301"/>
      <c r="CT90" s="301"/>
      <c r="CU90" s="301"/>
      <c r="CV90" s="301"/>
      <c r="CW90" s="301"/>
      <c r="CX90" s="301"/>
      <c r="CY90" s="301"/>
      <c r="CZ90" s="301"/>
      <c r="DA90" s="301"/>
      <c r="DB90" s="301"/>
      <c r="DC90" s="301"/>
      <c r="DD90" s="301"/>
      <c r="DE90" s="301"/>
      <c r="DF90" s="301"/>
      <c r="DG90" s="301"/>
      <c r="DH90" s="301"/>
      <c r="DI90" s="301"/>
      <c r="DJ90" s="301"/>
      <c r="DK90" s="301"/>
      <c r="DL90" s="301"/>
      <c r="DM90" s="301"/>
      <c r="DN90" s="301"/>
      <c r="DO90" s="301"/>
      <c r="DP90" s="301"/>
      <c r="DQ90" s="301"/>
      <c r="DR90" s="301"/>
      <c r="DS90" s="301"/>
      <c r="DT90" s="301"/>
      <c r="DU90" s="301"/>
      <c r="DV90" s="301"/>
      <c r="DW90" s="301"/>
      <c r="DX90" s="301"/>
      <c r="DY90" s="301"/>
      <c r="DZ90" s="301"/>
      <c r="EA90" s="301"/>
      <c r="EB90" s="301"/>
      <c r="EC90" s="301"/>
      <c r="ED90" s="301"/>
      <c r="EE90" s="301"/>
      <c r="EF90" s="301"/>
      <c r="EG90" s="301"/>
      <c r="EH90" s="301"/>
      <c r="EI90" s="301"/>
      <c r="EJ90" s="301"/>
      <c r="EK90" s="301"/>
      <c r="EL90" s="301"/>
      <c r="EM90" s="301"/>
      <c r="EN90" s="301"/>
      <c r="EO90" s="301"/>
      <c r="EP90" s="301"/>
      <c r="EQ90" s="301"/>
      <c r="ER90" s="301"/>
      <c r="ES90" s="301"/>
      <c r="ET90" s="301"/>
      <c r="EU90" s="301"/>
      <c r="EV90" s="301"/>
      <c r="EW90" s="301"/>
      <c r="EX90" s="301"/>
      <c r="EY90" s="301"/>
      <c r="EZ90" s="301"/>
      <c r="FA90" s="301"/>
      <c r="FB90" s="301"/>
      <c r="FC90" s="301"/>
      <c r="FD90" s="301"/>
      <c r="FE90" s="301"/>
      <c r="FF90" s="301"/>
      <c r="FG90" s="301"/>
      <c r="FH90" s="301"/>
      <c r="FI90" s="301"/>
      <c r="FJ90" s="301"/>
      <c r="FK90" s="301"/>
      <c r="FL90" s="301"/>
      <c r="FM90" s="301"/>
      <c r="FN90" s="301"/>
      <c r="FO90" s="301"/>
      <c r="FP90" s="301"/>
      <c r="FQ90" s="301"/>
      <c r="FR90" s="301"/>
      <c r="FS90" s="301"/>
      <c r="FT90" s="301"/>
      <c r="FU90" s="301"/>
      <c r="FV90" s="301"/>
      <c r="FW90" s="301"/>
      <c r="FX90" s="301"/>
      <c r="FY90" s="301"/>
      <c r="FZ90" s="301"/>
      <c r="GA90" s="301"/>
      <c r="GB90" s="301"/>
      <c r="GC90" s="301"/>
      <c r="GD90" s="301"/>
      <c r="GE90" s="301"/>
      <c r="GF90" s="301"/>
      <c r="GG90" s="301"/>
      <c r="GH90" s="301"/>
      <c r="GI90" s="301"/>
      <c r="GJ90" s="301"/>
      <c r="GK90" s="301"/>
      <c r="GL90" s="301"/>
      <c r="GM90" s="301"/>
      <c r="GN90" s="301"/>
      <c r="GO90" s="301"/>
      <c r="GP90" s="301"/>
      <c r="GQ90" s="301"/>
      <c r="GR90" s="301"/>
      <c r="GS90" s="301"/>
      <c r="GT90" s="301"/>
      <c r="GU90" s="301"/>
      <c r="GV90" s="301"/>
      <c r="GW90" s="301"/>
      <c r="GX90" s="301"/>
      <c r="GY90" s="301"/>
      <c r="GZ90" s="301"/>
      <c r="HA90" s="301"/>
      <c r="HB90" s="301"/>
      <c r="HC90" s="301"/>
      <c r="HD90" s="301"/>
      <c r="HE90" s="301"/>
      <c r="HF90" s="301"/>
      <c r="HG90" s="301"/>
      <c r="HH90" s="301"/>
      <c r="HI90" s="301"/>
      <c r="HJ90" s="301"/>
      <c r="HK90" s="301"/>
      <c r="HL90" s="301"/>
      <c r="HM90" s="301"/>
      <c r="HN90" s="301"/>
      <c r="HO90" s="301"/>
      <c r="HP90" s="301"/>
      <c r="HQ90" s="301"/>
      <c r="HR90" s="301"/>
      <c r="HS90" s="301"/>
      <c r="HT90" s="301"/>
      <c r="HU90" s="301"/>
      <c r="HV90" s="301"/>
      <c r="HW90" s="301"/>
      <c r="HX90" s="301"/>
      <c r="HY90" s="301"/>
      <c r="HZ90" s="301"/>
      <c r="IA90" s="301"/>
      <c r="IB90" s="301"/>
      <c r="IC90" s="301"/>
      <c r="ID90" s="301"/>
      <c r="IE90" s="301"/>
      <c r="IF90" s="301"/>
      <c r="IG90" s="301"/>
      <c r="IH90" s="301"/>
      <c r="II90" s="301"/>
      <c r="IJ90" s="301"/>
      <c r="IK90" s="301"/>
      <c r="IL90" s="301"/>
      <c r="IM90" s="301"/>
      <c r="IN90" s="301"/>
      <c r="IO90" s="301"/>
      <c r="IP90" s="301"/>
      <c r="IQ90" s="301"/>
      <c r="IR90" s="301"/>
      <c r="IS90" s="301"/>
      <c r="IT90" s="301"/>
      <c r="IU90" s="301"/>
      <c r="IV90" s="301"/>
      <c r="IW90" s="301"/>
      <c r="IX90" s="301"/>
      <c r="IY90" s="301"/>
      <c r="IZ90" s="301"/>
      <c r="JA90" s="301"/>
      <c r="JB90" s="301"/>
      <c r="JC90" s="301"/>
      <c r="JD90" s="301"/>
      <c r="JE90" s="301"/>
      <c r="JF90" s="301"/>
      <c r="JG90" s="301"/>
      <c r="JH90" s="301"/>
      <c r="JI90" s="301"/>
      <c r="JJ90" s="301"/>
      <c r="JK90" s="301"/>
      <c r="JL90" s="301"/>
      <c r="JM90" s="301"/>
      <c r="JN90" s="301"/>
      <c r="JO90" s="301"/>
      <c r="JP90" s="301"/>
      <c r="JQ90" s="301"/>
      <c r="JR90" s="301"/>
      <c r="JS90" s="301"/>
      <c r="JT90" s="301"/>
      <c r="JU90" s="301"/>
      <c r="JV90" s="301"/>
      <c r="JW90" s="301"/>
      <c r="JX90" s="301"/>
      <c r="JY90" s="301"/>
      <c r="JZ90" s="301"/>
      <c r="KA90" s="301"/>
      <c r="KB90" s="301"/>
      <c r="KC90" s="301"/>
      <c r="KD90" s="301"/>
      <c r="KE90" s="301"/>
      <c r="KF90" s="301"/>
      <c r="KG90" s="301"/>
      <c r="KH90" s="301"/>
      <c r="KI90" s="301"/>
      <c r="KJ90" s="301"/>
      <c r="KK90" s="301"/>
      <c r="KL90" s="301"/>
      <c r="KM90" s="301"/>
      <c r="KN90" s="301"/>
      <c r="KO90" s="301"/>
      <c r="KP90" s="301"/>
      <c r="KQ90" s="301"/>
      <c r="KR90" s="301"/>
      <c r="KS90" s="301"/>
      <c r="KT90" s="301"/>
      <c r="KU90" s="301"/>
      <c r="KV90" s="301"/>
      <c r="KW90" s="301"/>
      <c r="KX90" s="301"/>
      <c r="KY90" s="301"/>
      <c r="KZ90" s="301"/>
      <c r="LA90" s="301"/>
      <c r="LB90" s="301"/>
      <c r="LC90" s="301"/>
      <c r="LD90" s="301"/>
      <c r="LE90" s="301"/>
      <c r="LF90" s="301"/>
      <c r="LG90" s="301"/>
      <c r="LH90" s="301"/>
      <c r="LI90" s="301"/>
      <c r="LJ90" s="301"/>
      <c r="LK90" s="301"/>
      <c r="LL90" s="301"/>
      <c r="LM90" s="301"/>
      <c r="LN90" s="301"/>
      <c r="LO90" s="301"/>
      <c r="LP90" s="301"/>
      <c r="LQ90" s="301"/>
      <c r="LR90" s="301"/>
      <c r="LS90" s="301"/>
      <c r="LT90" s="301"/>
      <c r="LU90" s="301"/>
      <c r="LV90" s="301"/>
      <c r="LW90" s="301"/>
      <c r="LX90" s="301"/>
      <c r="LY90" s="301"/>
      <c r="LZ90" s="301"/>
      <c r="MA90" s="301"/>
      <c r="MB90" s="301"/>
      <c r="MC90" s="301"/>
      <c r="MD90" s="301"/>
      <c r="ME90" s="301"/>
      <c r="MF90" s="301"/>
      <c r="MG90" s="301"/>
      <c r="MH90" s="301"/>
      <c r="MI90" s="301"/>
      <c r="MJ90" s="301"/>
      <c r="MK90" s="301"/>
      <c r="ML90" s="301"/>
      <c r="MM90" s="301"/>
      <c r="MN90" s="301"/>
      <c r="MO90" s="301"/>
      <c r="MP90" s="301"/>
      <c r="MQ90" s="301"/>
      <c r="MR90" s="301"/>
      <c r="MS90" s="301"/>
      <c r="MT90" s="301"/>
      <c r="MU90" s="301"/>
      <c r="MV90" s="301"/>
      <c r="MW90" s="301"/>
      <c r="MX90" s="301"/>
      <c r="MY90" s="301"/>
      <c r="MZ90" s="301"/>
      <c r="NA90" s="301"/>
      <c r="NB90" s="301"/>
      <c r="NC90" s="301"/>
      <c r="ND90" s="301"/>
      <c r="NE90" s="301"/>
      <c r="NF90" s="301"/>
      <c r="NG90" s="301"/>
      <c r="NH90" s="301"/>
      <c r="NI90" s="301"/>
      <c r="NJ90" s="301"/>
      <c r="NK90" s="301"/>
      <c r="NL90" s="301"/>
      <c r="NM90" s="301"/>
      <c r="NN90" s="301"/>
      <c r="NO90" s="301"/>
      <c r="NP90" s="301"/>
      <c r="NQ90" s="301"/>
      <c r="NR90" s="301"/>
      <c r="NS90" s="301"/>
      <c r="NT90" s="301"/>
      <c r="NU90" s="301"/>
      <c r="NV90" s="301"/>
      <c r="NW90" s="301"/>
      <c r="NX90" s="301"/>
      <c r="NY90" s="301"/>
      <c r="NZ90" s="301"/>
      <c r="OA90" s="301"/>
      <c r="OB90" s="301"/>
      <c r="OC90" s="301"/>
      <c r="OD90" s="301"/>
      <c r="OE90" s="301"/>
      <c r="OF90" s="301"/>
      <c r="OG90" s="301"/>
      <c r="OH90" s="301"/>
      <c r="OI90" s="301"/>
      <c r="OJ90" s="301"/>
      <c r="OK90" s="301"/>
      <c r="OL90" s="301"/>
      <c r="OM90" s="301"/>
      <c r="ON90" s="301"/>
      <c r="OO90" s="301"/>
      <c r="OP90" s="301"/>
      <c r="OQ90" s="301"/>
      <c r="OR90" s="301"/>
      <c r="OS90" s="301"/>
      <c r="OT90" s="301"/>
      <c r="OU90" s="301"/>
      <c r="OV90" s="301"/>
      <c r="OW90" s="301"/>
      <c r="OX90" s="301"/>
      <c r="OY90" s="301"/>
      <c r="OZ90" s="301"/>
      <c r="PA90" s="301"/>
      <c r="PB90" s="301"/>
      <c r="PC90" s="301"/>
      <c r="PD90" s="301"/>
      <c r="PE90" s="301"/>
      <c r="PF90" s="301"/>
      <c r="PG90" s="301"/>
      <c r="PH90" s="301"/>
      <c r="PI90" s="301"/>
      <c r="PJ90" s="301"/>
      <c r="PK90" s="301"/>
      <c r="PL90" s="301"/>
      <c r="PM90" s="301"/>
      <c r="PN90" s="301"/>
      <c r="PO90" s="301"/>
      <c r="PP90" s="301"/>
      <c r="PQ90" s="301"/>
      <c r="PR90" s="301"/>
      <c r="PS90" s="301"/>
      <c r="PT90" s="301"/>
      <c r="PU90" s="301"/>
      <c r="PV90" s="301"/>
      <c r="PW90" s="301"/>
      <c r="PX90" s="301"/>
      <c r="PY90" s="301"/>
      <c r="PZ90" s="301"/>
      <c r="QA90" s="301"/>
      <c r="QB90" s="301"/>
      <c r="QC90" s="301"/>
      <c r="QD90" s="301"/>
      <c r="QE90" s="301"/>
      <c r="QF90" s="301"/>
      <c r="QG90" s="301"/>
      <c r="QH90" s="301"/>
      <c r="QI90" s="301"/>
      <c r="QJ90" s="301"/>
      <c r="QK90" s="301"/>
      <c r="QL90" s="301"/>
      <c r="QM90" s="301"/>
      <c r="QN90" s="301"/>
      <c r="QO90" s="301"/>
      <c r="QP90" s="301"/>
      <c r="QQ90" s="301"/>
      <c r="QR90" s="301"/>
      <c r="QS90" s="301"/>
      <c r="QT90" s="301"/>
      <c r="QU90" s="301"/>
      <c r="QV90" s="301"/>
      <c r="QW90" s="301"/>
      <c r="QX90" s="301"/>
      <c r="QY90" s="301"/>
      <c r="QZ90" s="301"/>
      <c r="RA90" s="301"/>
      <c r="RB90" s="301"/>
      <c r="RC90" s="301"/>
      <c r="RD90" s="301"/>
      <c r="RE90" s="301"/>
      <c r="RF90" s="301"/>
      <c r="RG90" s="301"/>
      <c r="RH90" s="301"/>
      <c r="RI90" s="301"/>
      <c r="RJ90" s="301"/>
      <c r="RK90" s="301"/>
      <c r="RL90" s="301"/>
      <c r="RM90" s="301"/>
      <c r="RN90" s="301"/>
      <c r="RO90" s="301"/>
      <c r="RP90" s="301"/>
      <c r="RQ90" s="301"/>
      <c r="RR90" s="301"/>
      <c r="RS90" s="301"/>
      <c r="RT90" s="301"/>
      <c r="RU90" s="301"/>
      <c r="RV90" s="301"/>
      <c r="RW90" s="301"/>
      <c r="RX90" s="301"/>
      <c r="RY90" s="301"/>
      <c r="RZ90" s="301"/>
      <c r="SA90" s="301"/>
      <c r="SB90" s="301"/>
      <c r="SC90" s="301"/>
      <c r="SD90" s="301"/>
      <c r="SE90" s="301"/>
      <c r="SF90" s="301"/>
      <c r="SG90" s="301"/>
      <c r="SH90" s="301"/>
      <c r="SI90" s="301"/>
      <c r="SJ90" s="301"/>
      <c r="SK90" s="301"/>
      <c r="SL90" s="301"/>
      <c r="SM90" s="301"/>
      <c r="SN90" s="301"/>
      <c r="SO90" s="301"/>
      <c r="SP90" s="301"/>
      <c r="SQ90" s="301"/>
      <c r="SR90" s="301"/>
      <c r="SS90" s="301"/>
      <c r="ST90" s="301"/>
      <c r="SU90" s="301"/>
      <c r="SV90" s="301"/>
      <c r="SW90" s="301"/>
      <c r="SX90" s="301"/>
      <c r="SY90" s="301"/>
      <c r="SZ90" s="301"/>
      <c r="TA90" s="301"/>
      <c r="TB90" s="301"/>
      <c r="TC90" s="301"/>
      <c r="TD90" s="301"/>
      <c r="TE90" s="301"/>
      <c r="TF90" s="301"/>
      <c r="TG90" s="301"/>
      <c r="TH90" s="301"/>
      <c r="TI90" s="301"/>
      <c r="TJ90" s="301"/>
      <c r="TK90" s="301"/>
      <c r="TL90" s="301"/>
      <c r="TM90" s="301"/>
      <c r="TN90" s="301"/>
      <c r="TO90" s="301"/>
      <c r="TP90" s="301"/>
      <c r="TQ90" s="301"/>
      <c r="TR90" s="301"/>
      <c r="TS90" s="301"/>
      <c r="TT90" s="301"/>
      <c r="TU90" s="301"/>
      <c r="TV90" s="301"/>
      <c r="TW90" s="301"/>
      <c r="TX90" s="301"/>
      <c r="TY90" s="301"/>
      <c r="TZ90" s="301"/>
      <c r="UA90" s="301"/>
      <c r="UB90" s="301"/>
      <c r="UC90" s="301"/>
      <c r="UD90" s="301"/>
      <c r="UE90" s="301"/>
      <c r="UF90" s="301"/>
      <c r="UG90" s="301"/>
      <c r="UH90" s="301"/>
      <c r="UI90" s="301"/>
      <c r="UJ90" s="301"/>
      <c r="UK90" s="301"/>
      <c r="UL90" s="301"/>
      <c r="UM90" s="301"/>
      <c r="UN90" s="301"/>
      <c r="UO90" s="301"/>
      <c r="UP90" s="301"/>
      <c r="UQ90" s="301"/>
      <c r="UR90" s="301"/>
      <c r="US90" s="301"/>
      <c r="UT90" s="301"/>
      <c r="UU90" s="301"/>
      <c r="UV90" s="301"/>
      <c r="UW90" s="301"/>
      <c r="UX90" s="301"/>
      <c r="UY90" s="301"/>
      <c r="UZ90" s="301"/>
      <c r="VA90" s="301"/>
      <c r="VB90" s="301"/>
      <c r="VC90" s="301"/>
      <c r="VD90" s="301"/>
      <c r="VE90" s="301"/>
      <c r="VF90" s="301"/>
      <c r="VG90" s="301"/>
      <c r="VH90" s="301"/>
      <c r="VI90" s="301"/>
      <c r="VJ90" s="301"/>
      <c r="VK90" s="301"/>
      <c r="VL90" s="301"/>
      <c r="VM90" s="301"/>
      <c r="VN90" s="301"/>
      <c r="VO90" s="301"/>
      <c r="VP90" s="301"/>
      <c r="VQ90" s="301"/>
      <c r="VR90" s="301"/>
      <c r="VS90" s="301"/>
      <c r="VT90" s="301"/>
      <c r="VU90" s="301"/>
      <c r="VV90" s="301"/>
      <c r="VW90" s="301"/>
      <c r="VX90" s="301"/>
      <c r="VY90" s="301"/>
      <c r="VZ90" s="301"/>
      <c r="WA90" s="301"/>
      <c r="WB90" s="301"/>
      <c r="WC90" s="301"/>
      <c r="WD90" s="301"/>
      <c r="WE90" s="301"/>
      <c r="WF90" s="301"/>
      <c r="WG90" s="301"/>
      <c r="WH90" s="301"/>
      <c r="WI90" s="301"/>
      <c r="WJ90" s="301"/>
      <c r="WK90" s="301"/>
      <c r="WL90" s="301"/>
      <c r="WM90" s="301"/>
      <c r="WN90" s="301"/>
      <c r="WO90" s="301"/>
      <c r="WP90" s="301"/>
      <c r="WQ90" s="301"/>
      <c r="WR90" s="301"/>
      <c r="WS90" s="301"/>
      <c r="WT90" s="301"/>
      <c r="WU90" s="301"/>
      <c r="WV90" s="301"/>
      <c r="WW90" s="301"/>
      <c r="WX90" s="301"/>
      <c r="WY90" s="301"/>
      <c r="WZ90" s="301"/>
      <c r="XA90" s="301"/>
      <c r="XB90" s="301"/>
      <c r="XC90" s="301"/>
      <c r="XD90" s="301"/>
      <c r="XE90" s="301"/>
      <c r="XF90" s="301"/>
      <c r="XG90" s="301"/>
      <c r="XH90" s="301"/>
      <c r="XI90" s="301"/>
      <c r="XJ90" s="301"/>
      <c r="XK90" s="301"/>
      <c r="XL90" s="301"/>
      <c r="XM90" s="301"/>
      <c r="XN90" s="301"/>
      <c r="XO90" s="301"/>
      <c r="XP90" s="301"/>
      <c r="XQ90" s="301"/>
      <c r="XR90" s="301"/>
      <c r="XS90" s="301"/>
      <c r="XT90" s="301"/>
      <c r="XU90" s="301"/>
      <c r="XV90" s="301"/>
      <c r="XW90" s="301"/>
      <c r="XX90" s="301"/>
      <c r="XY90" s="301"/>
      <c r="XZ90" s="301"/>
      <c r="YA90" s="301"/>
      <c r="YB90" s="301"/>
      <c r="YC90" s="301"/>
      <c r="YD90" s="301"/>
      <c r="YE90" s="301"/>
      <c r="YF90" s="301"/>
      <c r="YG90" s="301"/>
      <c r="YH90" s="301"/>
      <c r="YI90" s="301"/>
      <c r="YJ90" s="301"/>
      <c r="YK90" s="301"/>
      <c r="YL90" s="301"/>
      <c r="YM90" s="301"/>
      <c r="YN90" s="301"/>
      <c r="YO90" s="301"/>
      <c r="YP90" s="301"/>
      <c r="YQ90" s="301"/>
      <c r="YR90" s="301"/>
      <c r="YS90" s="301"/>
      <c r="YT90" s="301"/>
      <c r="YU90" s="301"/>
      <c r="YV90" s="301"/>
      <c r="YW90" s="301"/>
      <c r="YX90" s="301"/>
      <c r="YY90" s="301"/>
      <c r="YZ90" s="301"/>
      <c r="ZA90" s="301"/>
      <c r="ZB90" s="301"/>
      <c r="ZC90" s="301"/>
      <c r="ZD90" s="301"/>
      <c r="ZE90" s="301"/>
      <c r="ZF90" s="301"/>
      <c r="ZG90" s="301"/>
      <c r="ZH90" s="301"/>
      <c r="ZI90" s="301"/>
      <c r="ZJ90" s="301"/>
      <c r="ZK90" s="301"/>
      <c r="ZL90" s="301"/>
      <c r="ZM90" s="301"/>
      <c r="ZN90" s="301"/>
      <c r="ZO90" s="301"/>
      <c r="ZP90" s="301"/>
      <c r="ZQ90" s="301"/>
      <c r="ZR90" s="301"/>
      <c r="ZS90" s="301"/>
      <c r="ZT90" s="301"/>
      <c r="ZU90" s="301"/>
      <c r="ZV90" s="301"/>
      <c r="ZW90" s="301"/>
      <c r="ZX90" s="301"/>
      <c r="ZY90" s="301"/>
      <c r="ZZ90" s="301"/>
      <c r="AAA90" s="301"/>
      <c r="AAB90" s="301"/>
      <c r="AAC90" s="301"/>
      <c r="AAD90" s="301"/>
      <c r="AAE90" s="301"/>
      <c r="AAF90" s="301"/>
      <c r="AAG90" s="301"/>
      <c r="AAH90" s="301"/>
      <c r="AAI90" s="301"/>
      <c r="AAJ90" s="301"/>
      <c r="AAK90" s="301"/>
      <c r="AAL90" s="301"/>
      <c r="AAM90" s="301"/>
      <c r="AAN90" s="301"/>
      <c r="AAO90" s="301"/>
      <c r="AAP90" s="301"/>
      <c r="AAQ90" s="301"/>
      <c r="AAR90" s="301"/>
      <c r="AAS90" s="301"/>
      <c r="AAT90" s="301"/>
      <c r="AAU90" s="301"/>
      <c r="AAV90" s="301"/>
      <c r="AAW90" s="301"/>
      <c r="AAX90" s="301"/>
      <c r="AAY90" s="301"/>
      <c r="AAZ90" s="301"/>
      <c r="ABA90" s="301"/>
      <c r="ABB90" s="301"/>
      <c r="ABC90" s="301"/>
      <c r="ABD90" s="301"/>
      <c r="ABE90" s="301"/>
      <c r="ABF90" s="301"/>
      <c r="ABG90" s="301"/>
      <c r="ABH90" s="301"/>
      <c r="ABI90" s="301"/>
      <c r="ABJ90" s="301"/>
      <c r="ABK90" s="301"/>
      <c r="ABL90" s="301"/>
      <c r="ABM90" s="301"/>
      <c r="ABN90" s="301"/>
      <c r="ABO90" s="301"/>
      <c r="ABP90" s="301"/>
      <c r="ABQ90" s="301"/>
      <c r="ABR90" s="301"/>
      <c r="ABS90" s="301"/>
      <c r="ABT90" s="301"/>
      <c r="ABU90" s="301"/>
      <c r="ABV90" s="301"/>
      <c r="ABW90" s="301"/>
      <c r="ABX90" s="301"/>
      <c r="ABY90" s="301"/>
      <c r="ABZ90" s="301"/>
      <c r="ACA90" s="301"/>
      <c r="ACB90" s="301"/>
      <c r="ACC90" s="301"/>
      <c r="ACD90" s="301"/>
      <c r="ACE90" s="301"/>
      <c r="ACF90" s="301"/>
      <c r="ACG90" s="301"/>
      <c r="ACH90" s="301"/>
      <c r="ACI90" s="301"/>
      <c r="ACJ90" s="301"/>
      <c r="ACK90" s="301"/>
      <c r="ACL90" s="301"/>
      <c r="ACM90" s="301"/>
      <c r="ACN90" s="301"/>
      <c r="ACO90" s="301"/>
      <c r="ACP90" s="301"/>
      <c r="ACQ90" s="301"/>
      <c r="ACR90" s="301"/>
      <c r="ACS90" s="301"/>
      <c r="ACT90" s="301"/>
      <c r="ACU90" s="301"/>
      <c r="ACV90" s="301"/>
      <c r="ACW90" s="301"/>
      <c r="ACX90" s="301"/>
      <c r="ACY90" s="301"/>
      <c r="ACZ90" s="301"/>
      <c r="ADA90" s="301"/>
      <c r="ADB90" s="301"/>
      <c r="ADC90" s="301"/>
      <c r="ADD90" s="301"/>
      <c r="ADE90" s="301"/>
      <c r="ADF90" s="301"/>
      <c r="ADG90" s="301"/>
      <c r="ADH90" s="301"/>
      <c r="ADI90" s="301"/>
      <c r="ADJ90" s="301"/>
      <c r="ADK90" s="301"/>
      <c r="ADL90" s="301"/>
      <c r="ADM90" s="301"/>
      <c r="ADN90" s="301"/>
      <c r="ADO90" s="301"/>
      <c r="ADP90" s="301"/>
      <c r="ADQ90" s="301"/>
      <c r="ADR90" s="301"/>
      <c r="ADS90" s="301"/>
      <c r="ADT90" s="301"/>
      <c r="ADU90" s="301"/>
      <c r="ADV90" s="301"/>
      <c r="ADW90" s="301"/>
      <c r="ADX90" s="301"/>
      <c r="ADY90" s="301"/>
      <c r="ADZ90" s="301"/>
      <c r="AEA90" s="301"/>
      <c r="AEB90" s="301"/>
      <c r="AEC90" s="301"/>
      <c r="AED90" s="301"/>
      <c r="AEE90" s="301"/>
      <c r="AEF90" s="301"/>
      <c r="AEG90" s="301"/>
      <c r="AEH90" s="301"/>
      <c r="AEI90" s="301"/>
      <c r="AEJ90" s="301"/>
      <c r="AEK90" s="301"/>
      <c r="AEL90" s="301"/>
      <c r="AEM90" s="301"/>
      <c r="AEN90" s="301"/>
      <c r="AEO90" s="301"/>
      <c r="AEP90" s="301"/>
      <c r="AEQ90" s="301"/>
      <c r="AER90" s="301"/>
      <c r="AES90" s="301"/>
      <c r="AET90" s="301"/>
      <c r="AEU90" s="301"/>
      <c r="AEV90" s="301"/>
      <c r="AEW90" s="301"/>
      <c r="AEX90" s="301"/>
      <c r="AEY90" s="301"/>
      <c r="AEZ90" s="301"/>
      <c r="AFA90" s="301"/>
      <c r="AFB90" s="301"/>
      <c r="AFC90" s="301"/>
      <c r="AFD90" s="301"/>
      <c r="AFE90" s="301"/>
      <c r="AFF90" s="301"/>
      <c r="AFG90" s="301"/>
      <c r="AFH90" s="301"/>
      <c r="AFI90" s="301"/>
      <c r="AFJ90" s="301"/>
      <c r="AFK90" s="301"/>
      <c r="AFL90" s="301"/>
      <c r="AFM90" s="301"/>
      <c r="AFN90" s="301"/>
      <c r="AFO90" s="301"/>
      <c r="AFP90" s="301"/>
      <c r="AFQ90" s="301"/>
      <c r="AFR90" s="301"/>
      <c r="AFS90" s="301"/>
      <c r="AFT90" s="301"/>
      <c r="AFU90" s="301"/>
      <c r="AFV90" s="301"/>
      <c r="AFW90" s="301"/>
      <c r="AFX90" s="301"/>
      <c r="AFY90" s="301"/>
      <c r="AFZ90" s="301"/>
      <c r="AGA90" s="301"/>
      <c r="AGB90" s="301"/>
      <c r="AGC90" s="301"/>
      <c r="AGD90" s="301"/>
      <c r="AGE90" s="301"/>
      <c r="AGF90" s="301"/>
      <c r="AGG90" s="301"/>
      <c r="AGH90" s="301"/>
      <c r="AGI90" s="301"/>
      <c r="AGJ90" s="301"/>
      <c r="AGK90" s="301"/>
      <c r="AGL90" s="301"/>
      <c r="AGM90" s="301"/>
      <c r="AGN90" s="301"/>
      <c r="AGO90" s="301"/>
      <c r="AGP90" s="301"/>
      <c r="AGQ90" s="301"/>
      <c r="AGR90" s="301"/>
      <c r="AGS90" s="301"/>
      <c r="AGT90" s="301"/>
      <c r="AGU90" s="301"/>
      <c r="AGV90" s="301"/>
      <c r="AGW90" s="301"/>
      <c r="AGX90" s="301"/>
      <c r="AGY90" s="301"/>
      <c r="AGZ90" s="301"/>
      <c r="AHA90" s="301"/>
      <c r="AHB90" s="301"/>
      <c r="AHC90" s="301"/>
      <c r="AHD90" s="301"/>
      <c r="AHE90" s="301"/>
      <c r="AHF90" s="301"/>
      <c r="AHG90" s="301"/>
      <c r="AHH90" s="301"/>
      <c r="AHI90" s="301"/>
      <c r="AHJ90" s="301"/>
      <c r="AHK90" s="301"/>
      <c r="AHL90" s="301"/>
      <c r="AHM90" s="301"/>
      <c r="AHN90" s="301"/>
      <c r="AHO90" s="301"/>
      <c r="AHP90" s="301"/>
      <c r="AHQ90" s="301"/>
      <c r="AHR90" s="301"/>
      <c r="AHS90" s="301"/>
      <c r="AHT90" s="301"/>
      <c r="AHU90" s="301"/>
      <c r="AHV90" s="301"/>
      <c r="AHW90" s="301"/>
      <c r="AHX90" s="301"/>
      <c r="AHY90" s="301"/>
      <c r="AHZ90" s="301"/>
      <c r="AIA90" s="301"/>
      <c r="AIB90" s="301"/>
      <c r="AIC90" s="301"/>
      <c r="AID90" s="301"/>
      <c r="AIE90" s="301"/>
      <c r="AIF90" s="301"/>
      <c r="AIG90" s="301"/>
      <c r="AIH90" s="301"/>
      <c r="AII90" s="301"/>
      <c r="AIJ90" s="301"/>
      <c r="AIK90" s="301"/>
      <c r="AIL90" s="301"/>
      <c r="AIM90" s="301"/>
      <c r="AIN90" s="301"/>
      <c r="AIO90" s="301"/>
      <c r="AIP90" s="301"/>
      <c r="AIQ90" s="301"/>
      <c r="AIR90" s="301"/>
      <c r="AIS90" s="301"/>
      <c r="AIT90" s="301"/>
      <c r="AIU90" s="301"/>
      <c r="AIV90" s="301"/>
      <c r="AIW90" s="301"/>
      <c r="AIX90" s="301"/>
      <c r="AIY90" s="301"/>
      <c r="AIZ90" s="301"/>
      <c r="AJA90" s="301"/>
      <c r="AJB90" s="301"/>
      <c r="AJC90" s="301"/>
      <c r="AJD90" s="301"/>
      <c r="AJE90" s="301"/>
      <c r="AJF90" s="301"/>
      <c r="AJG90" s="301"/>
      <c r="AJH90" s="301"/>
      <c r="AJI90" s="301"/>
      <c r="AJJ90" s="301"/>
      <c r="AJK90" s="301"/>
      <c r="AJL90" s="301"/>
      <c r="AJM90" s="301"/>
      <c r="AJN90" s="301"/>
      <c r="AJO90" s="301"/>
      <c r="AJP90" s="301"/>
      <c r="AJQ90" s="301"/>
      <c r="AJR90" s="301"/>
      <c r="AJS90" s="301"/>
      <c r="AJT90" s="301"/>
      <c r="AJU90" s="301"/>
      <c r="AJV90" s="301"/>
      <c r="AJW90" s="301"/>
      <c r="AJX90" s="301"/>
      <c r="AJY90" s="301"/>
      <c r="AJZ90" s="301"/>
      <c r="AKA90" s="301"/>
      <c r="AKB90" s="301"/>
      <c r="AKC90" s="301"/>
      <c r="AKD90" s="301"/>
      <c r="AKE90" s="301"/>
      <c r="AKF90" s="301"/>
      <c r="AKG90" s="301"/>
      <c r="AKH90" s="301"/>
      <c r="AKI90" s="301"/>
      <c r="AKJ90" s="301"/>
      <c r="AKK90" s="301"/>
      <c r="AKL90" s="301"/>
      <c r="AKM90" s="301"/>
      <c r="AKN90" s="301"/>
      <c r="AKO90" s="301"/>
      <c r="AKP90" s="301"/>
      <c r="AKQ90" s="301"/>
      <c r="AKR90" s="301"/>
      <c r="AKS90" s="301"/>
      <c r="AKT90" s="301"/>
      <c r="AKU90" s="301"/>
      <c r="AKV90" s="301"/>
      <c r="AKW90" s="301"/>
      <c r="AKX90" s="301"/>
      <c r="AKY90" s="301"/>
      <c r="AKZ90" s="301"/>
      <c r="ALA90" s="301"/>
      <c r="ALB90" s="301"/>
      <c r="ALC90" s="301"/>
      <c r="ALD90" s="301"/>
      <c r="ALE90" s="301"/>
      <c r="ALF90" s="301"/>
      <c r="ALG90" s="301"/>
      <c r="ALH90" s="301"/>
      <c r="ALI90" s="301"/>
      <c r="ALJ90" s="301"/>
      <c r="ALK90" s="301"/>
      <c r="ALL90" s="301"/>
      <c r="ALM90" s="301"/>
      <c r="ALN90" s="301"/>
      <c r="ALO90" s="301"/>
      <c r="ALP90" s="301"/>
      <c r="ALQ90" s="301"/>
      <c r="ALR90" s="301"/>
      <c r="ALS90" s="301"/>
      <c r="ALT90" s="301"/>
      <c r="ALU90" s="301"/>
      <c r="ALV90" s="301"/>
      <c r="ALW90" s="301"/>
      <c r="ALX90" s="301"/>
      <c r="ALY90" s="301"/>
      <c r="ALZ90" s="301"/>
      <c r="AMA90" s="301"/>
      <c r="AMB90" s="301"/>
      <c r="AMC90" s="301"/>
      <c r="AMD90" s="301"/>
      <c r="AME90" s="301"/>
      <c r="AMF90" s="301"/>
      <c r="AMG90" s="301"/>
      <c r="AMH90" s="301"/>
      <c r="AMI90" s="301"/>
      <c r="AMJ90" s="301"/>
      <c r="AMK90" s="301"/>
    </row>
    <row r="91" spans="1:1025" ht="11.25" customHeight="1" thickBot="1" x14ac:dyDescent="0.25">
      <c r="H91" s="301"/>
      <c r="I91" s="301"/>
      <c r="J91" s="301"/>
      <c r="K91" s="301"/>
      <c r="L91" s="301"/>
      <c r="M91" s="301"/>
      <c r="N91" s="301"/>
      <c r="O91" s="301"/>
      <c r="P91" s="301"/>
      <c r="Q91" s="301"/>
      <c r="R91" s="301"/>
      <c r="S91" s="301"/>
      <c r="T91" s="301"/>
      <c r="U91" s="301"/>
      <c r="V91" s="301"/>
      <c r="W91" s="301"/>
      <c r="X91" s="301"/>
      <c r="Y91" s="301"/>
      <c r="Z91" s="301"/>
      <c r="AA91" s="301"/>
      <c r="AB91" s="301"/>
      <c r="AC91" s="301"/>
      <c r="AD91" s="301"/>
      <c r="AE91" s="301"/>
      <c r="AF91" s="301"/>
      <c r="AG91" s="301"/>
      <c r="AH91" s="301"/>
      <c r="AI91" s="301"/>
      <c r="AJ91" s="301"/>
      <c r="AK91" s="301"/>
      <c r="AL91" s="301"/>
      <c r="AM91" s="301"/>
      <c r="AN91" s="301"/>
      <c r="AO91" s="301"/>
      <c r="AP91" s="301"/>
      <c r="AQ91" s="301"/>
      <c r="AR91" s="301"/>
      <c r="AS91" s="301"/>
      <c r="AT91" s="301"/>
      <c r="AU91" s="301"/>
      <c r="AV91" s="301"/>
      <c r="AW91" s="301"/>
      <c r="AX91" s="301"/>
      <c r="AY91" s="301"/>
      <c r="AZ91" s="301"/>
      <c r="BA91" s="301"/>
      <c r="BB91" s="301"/>
      <c r="BC91" s="301"/>
      <c r="BD91" s="301"/>
      <c r="BE91" s="301"/>
      <c r="BF91" s="301"/>
      <c r="BG91" s="301"/>
      <c r="BH91" s="301"/>
      <c r="BI91" s="301"/>
      <c r="BJ91" s="301"/>
      <c r="BK91" s="301"/>
      <c r="BL91" s="301"/>
      <c r="BM91" s="301"/>
      <c r="BN91" s="301"/>
      <c r="BO91" s="301"/>
      <c r="BP91" s="301"/>
      <c r="BQ91" s="301"/>
      <c r="BR91" s="301"/>
      <c r="BS91" s="301"/>
      <c r="BT91" s="301"/>
      <c r="BU91" s="301"/>
      <c r="BV91" s="301"/>
      <c r="BW91" s="301"/>
      <c r="BX91" s="301"/>
      <c r="BY91" s="301"/>
      <c r="BZ91" s="301"/>
      <c r="CA91" s="301"/>
      <c r="CB91" s="301"/>
      <c r="CC91" s="301"/>
      <c r="CD91" s="301"/>
      <c r="CE91" s="301"/>
      <c r="CF91" s="301"/>
      <c r="CG91" s="301"/>
      <c r="CH91" s="301"/>
      <c r="CI91" s="301"/>
      <c r="CJ91" s="301"/>
      <c r="CK91" s="301"/>
      <c r="CL91" s="301"/>
      <c r="CM91" s="301"/>
      <c r="CN91" s="301"/>
      <c r="CO91" s="301"/>
      <c r="CP91" s="301"/>
      <c r="CQ91" s="301"/>
      <c r="CR91" s="301"/>
      <c r="CS91" s="301"/>
      <c r="CT91" s="301"/>
      <c r="CU91" s="301"/>
      <c r="CV91" s="301"/>
      <c r="CW91" s="301"/>
      <c r="CX91" s="301"/>
      <c r="CY91" s="301"/>
      <c r="CZ91" s="301"/>
      <c r="DA91" s="301"/>
      <c r="DB91" s="301"/>
      <c r="DC91" s="301"/>
      <c r="DD91" s="301"/>
      <c r="DE91" s="301"/>
      <c r="DF91" s="301"/>
      <c r="DG91" s="301"/>
      <c r="DH91" s="301"/>
      <c r="DI91" s="301"/>
      <c r="DJ91" s="301"/>
      <c r="DK91" s="301"/>
      <c r="DL91" s="301"/>
      <c r="DM91" s="301"/>
      <c r="DN91" s="301"/>
      <c r="DO91" s="301"/>
      <c r="DP91" s="301"/>
      <c r="DQ91" s="301"/>
      <c r="DR91" s="301"/>
      <c r="DS91" s="301"/>
      <c r="DT91" s="301"/>
      <c r="DU91" s="301"/>
      <c r="DV91" s="301"/>
      <c r="DW91" s="301"/>
      <c r="DX91" s="301"/>
      <c r="DY91" s="301"/>
      <c r="DZ91" s="301"/>
      <c r="EA91" s="301"/>
      <c r="EB91" s="301"/>
      <c r="EC91" s="301"/>
      <c r="ED91" s="301"/>
      <c r="EE91" s="301"/>
      <c r="EF91" s="301"/>
      <c r="EG91" s="301"/>
      <c r="EH91" s="301"/>
      <c r="EI91" s="301"/>
      <c r="EJ91" s="301"/>
      <c r="EK91" s="301"/>
      <c r="EL91" s="301"/>
      <c r="EM91" s="301"/>
      <c r="EN91" s="301"/>
      <c r="EO91" s="301"/>
      <c r="EP91" s="301"/>
      <c r="EQ91" s="301"/>
      <c r="ER91" s="301"/>
      <c r="ES91" s="301"/>
      <c r="ET91" s="301"/>
      <c r="EU91" s="301"/>
      <c r="EV91" s="301"/>
      <c r="EW91" s="301"/>
      <c r="EX91" s="301"/>
      <c r="EY91" s="301"/>
      <c r="EZ91" s="301"/>
      <c r="FA91" s="301"/>
      <c r="FB91" s="301"/>
      <c r="FC91" s="301"/>
      <c r="FD91" s="301"/>
      <c r="FE91" s="301"/>
      <c r="FF91" s="301"/>
      <c r="FG91" s="301"/>
      <c r="FH91" s="301"/>
      <c r="FI91" s="301"/>
      <c r="FJ91" s="301"/>
      <c r="FK91" s="301"/>
      <c r="FL91" s="301"/>
      <c r="FM91" s="301"/>
      <c r="FN91" s="301"/>
      <c r="FO91" s="301"/>
      <c r="FP91" s="301"/>
      <c r="FQ91" s="301"/>
      <c r="FR91" s="301"/>
      <c r="FS91" s="301"/>
      <c r="FT91" s="301"/>
      <c r="FU91" s="301"/>
      <c r="FV91" s="301"/>
      <c r="FW91" s="301"/>
      <c r="FX91" s="301"/>
      <c r="FY91" s="301"/>
      <c r="FZ91" s="301"/>
      <c r="GA91" s="301"/>
      <c r="GB91" s="301"/>
      <c r="GC91" s="301"/>
      <c r="GD91" s="301"/>
      <c r="GE91" s="301"/>
      <c r="GF91" s="301"/>
      <c r="GG91" s="301"/>
      <c r="GH91" s="301"/>
      <c r="GI91" s="301"/>
      <c r="GJ91" s="301"/>
      <c r="GK91" s="301"/>
      <c r="GL91" s="301"/>
      <c r="GM91" s="301"/>
      <c r="GN91" s="301"/>
      <c r="GO91" s="301"/>
      <c r="GP91" s="301"/>
      <c r="GQ91" s="301"/>
      <c r="GR91" s="301"/>
      <c r="GS91" s="301"/>
      <c r="GT91" s="301"/>
      <c r="GU91" s="301"/>
      <c r="GV91" s="301"/>
      <c r="GW91" s="301"/>
      <c r="GX91" s="301"/>
      <c r="GY91" s="301"/>
      <c r="GZ91" s="301"/>
      <c r="HA91" s="301"/>
      <c r="HB91" s="301"/>
      <c r="HC91" s="301"/>
      <c r="HD91" s="301"/>
      <c r="HE91" s="301"/>
      <c r="HF91" s="301"/>
      <c r="HG91" s="301"/>
      <c r="HH91" s="301"/>
      <c r="HI91" s="301"/>
      <c r="HJ91" s="301"/>
      <c r="HK91" s="301"/>
      <c r="HL91" s="301"/>
      <c r="HM91" s="301"/>
      <c r="HN91" s="301"/>
      <c r="HO91" s="301"/>
      <c r="HP91" s="301"/>
      <c r="HQ91" s="301"/>
      <c r="HR91" s="301"/>
      <c r="HS91" s="301"/>
      <c r="HT91" s="301"/>
      <c r="HU91" s="301"/>
      <c r="HV91" s="301"/>
      <c r="HW91" s="301"/>
      <c r="HX91" s="301"/>
      <c r="HY91" s="301"/>
      <c r="HZ91" s="301"/>
      <c r="IA91" s="301"/>
      <c r="IB91" s="301"/>
      <c r="IC91" s="301"/>
      <c r="ID91" s="301"/>
      <c r="IE91" s="301"/>
      <c r="IF91" s="301"/>
      <c r="IG91" s="301"/>
      <c r="IH91" s="301"/>
      <c r="II91" s="301"/>
      <c r="IJ91" s="301"/>
      <c r="IK91" s="301"/>
      <c r="IL91" s="301"/>
      <c r="IM91" s="301"/>
      <c r="IN91" s="301"/>
      <c r="IO91" s="301"/>
      <c r="IP91" s="301"/>
      <c r="IQ91" s="301"/>
      <c r="IR91" s="301"/>
      <c r="IS91" s="301"/>
      <c r="IT91" s="301"/>
      <c r="IU91" s="301"/>
      <c r="IV91" s="301"/>
      <c r="IW91" s="301"/>
      <c r="IX91" s="301"/>
      <c r="IY91" s="301"/>
      <c r="IZ91" s="301"/>
      <c r="JA91" s="301"/>
      <c r="JB91" s="301"/>
      <c r="JC91" s="301"/>
      <c r="JD91" s="301"/>
      <c r="JE91" s="301"/>
      <c r="JF91" s="301"/>
      <c r="JG91" s="301"/>
      <c r="JH91" s="301"/>
      <c r="JI91" s="301"/>
      <c r="JJ91" s="301"/>
      <c r="JK91" s="301"/>
      <c r="JL91" s="301"/>
      <c r="JM91" s="301"/>
      <c r="JN91" s="301"/>
      <c r="JO91" s="301"/>
      <c r="JP91" s="301"/>
      <c r="JQ91" s="301"/>
      <c r="JR91" s="301"/>
      <c r="JS91" s="301"/>
      <c r="JT91" s="301"/>
      <c r="JU91" s="301"/>
      <c r="JV91" s="301"/>
      <c r="JW91" s="301"/>
      <c r="JX91" s="301"/>
      <c r="JY91" s="301"/>
      <c r="JZ91" s="301"/>
      <c r="KA91" s="301"/>
      <c r="KB91" s="301"/>
      <c r="KC91" s="301"/>
      <c r="KD91" s="301"/>
      <c r="KE91" s="301"/>
      <c r="KF91" s="301"/>
      <c r="KG91" s="301"/>
      <c r="KH91" s="301"/>
      <c r="KI91" s="301"/>
      <c r="KJ91" s="301"/>
      <c r="KK91" s="301"/>
      <c r="KL91" s="301"/>
      <c r="KM91" s="301"/>
      <c r="KN91" s="301"/>
      <c r="KO91" s="301"/>
      <c r="KP91" s="301"/>
      <c r="KQ91" s="301"/>
      <c r="KR91" s="301"/>
      <c r="KS91" s="301"/>
      <c r="KT91" s="301"/>
      <c r="KU91" s="301"/>
      <c r="KV91" s="301"/>
      <c r="KW91" s="301"/>
      <c r="KX91" s="301"/>
      <c r="KY91" s="301"/>
      <c r="KZ91" s="301"/>
      <c r="LA91" s="301"/>
      <c r="LB91" s="301"/>
      <c r="LC91" s="301"/>
      <c r="LD91" s="301"/>
      <c r="LE91" s="301"/>
      <c r="LF91" s="301"/>
      <c r="LG91" s="301"/>
      <c r="LH91" s="301"/>
      <c r="LI91" s="301"/>
      <c r="LJ91" s="301"/>
      <c r="LK91" s="301"/>
      <c r="LL91" s="301"/>
      <c r="LM91" s="301"/>
      <c r="LN91" s="301"/>
      <c r="LO91" s="301"/>
      <c r="LP91" s="301"/>
      <c r="LQ91" s="301"/>
      <c r="LR91" s="301"/>
      <c r="LS91" s="301"/>
      <c r="LT91" s="301"/>
      <c r="LU91" s="301"/>
      <c r="LV91" s="301"/>
      <c r="LW91" s="301"/>
      <c r="LX91" s="301"/>
      <c r="LY91" s="301"/>
      <c r="LZ91" s="301"/>
      <c r="MA91" s="301"/>
      <c r="MB91" s="301"/>
      <c r="MC91" s="301"/>
      <c r="MD91" s="301"/>
      <c r="ME91" s="301"/>
      <c r="MF91" s="301"/>
      <c r="MG91" s="301"/>
      <c r="MH91" s="301"/>
      <c r="MI91" s="301"/>
      <c r="MJ91" s="301"/>
      <c r="MK91" s="301"/>
      <c r="ML91" s="301"/>
      <c r="MM91" s="301"/>
      <c r="MN91" s="301"/>
      <c r="MO91" s="301"/>
      <c r="MP91" s="301"/>
      <c r="MQ91" s="301"/>
      <c r="MR91" s="301"/>
      <c r="MS91" s="301"/>
      <c r="MT91" s="301"/>
      <c r="MU91" s="301"/>
      <c r="MV91" s="301"/>
      <c r="MW91" s="301"/>
      <c r="MX91" s="301"/>
      <c r="MY91" s="301"/>
      <c r="MZ91" s="301"/>
      <c r="NA91" s="301"/>
      <c r="NB91" s="301"/>
      <c r="NC91" s="301"/>
      <c r="ND91" s="301"/>
      <c r="NE91" s="301"/>
      <c r="NF91" s="301"/>
      <c r="NG91" s="301"/>
      <c r="NH91" s="301"/>
      <c r="NI91" s="301"/>
      <c r="NJ91" s="301"/>
      <c r="NK91" s="301"/>
      <c r="NL91" s="301"/>
      <c r="NM91" s="301"/>
      <c r="NN91" s="301"/>
      <c r="NO91" s="301"/>
      <c r="NP91" s="301"/>
      <c r="NQ91" s="301"/>
      <c r="NR91" s="301"/>
      <c r="NS91" s="301"/>
      <c r="NT91" s="301"/>
      <c r="NU91" s="301"/>
      <c r="NV91" s="301"/>
      <c r="NW91" s="301"/>
      <c r="NX91" s="301"/>
      <c r="NY91" s="301"/>
      <c r="NZ91" s="301"/>
      <c r="OA91" s="301"/>
      <c r="OB91" s="301"/>
      <c r="OC91" s="301"/>
      <c r="OD91" s="301"/>
      <c r="OE91" s="301"/>
      <c r="OF91" s="301"/>
      <c r="OG91" s="301"/>
      <c r="OH91" s="301"/>
      <c r="OI91" s="301"/>
      <c r="OJ91" s="301"/>
      <c r="OK91" s="301"/>
      <c r="OL91" s="301"/>
      <c r="OM91" s="301"/>
      <c r="ON91" s="301"/>
      <c r="OO91" s="301"/>
      <c r="OP91" s="301"/>
      <c r="OQ91" s="301"/>
      <c r="OR91" s="301"/>
      <c r="OS91" s="301"/>
      <c r="OT91" s="301"/>
      <c r="OU91" s="301"/>
      <c r="OV91" s="301"/>
      <c r="OW91" s="301"/>
      <c r="OX91" s="301"/>
      <c r="OY91" s="301"/>
      <c r="OZ91" s="301"/>
      <c r="PA91" s="301"/>
      <c r="PB91" s="301"/>
      <c r="PC91" s="301"/>
      <c r="PD91" s="301"/>
      <c r="PE91" s="301"/>
      <c r="PF91" s="301"/>
      <c r="PG91" s="301"/>
      <c r="PH91" s="301"/>
      <c r="PI91" s="301"/>
      <c r="PJ91" s="301"/>
      <c r="PK91" s="301"/>
      <c r="PL91" s="301"/>
      <c r="PM91" s="301"/>
      <c r="PN91" s="301"/>
      <c r="PO91" s="301"/>
      <c r="PP91" s="301"/>
      <c r="PQ91" s="301"/>
      <c r="PR91" s="301"/>
      <c r="PS91" s="301"/>
      <c r="PT91" s="301"/>
      <c r="PU91" s="301"/>
      <c r="PV91" s="301"/>
      <c r="PW91" s="301"/>
      <c r="PX91" s="301"/>
      <c r="PY91" s="301"/>
      <c r="PZ91" s="301"/>
      <c r="QA91" s="301"/>
      <c r="QB91" s="301"/>
      <c r="QC91" s="301"/>
      <c r="QD91" s="301"/>
      <c r="QE91" s="301"/>
      <c r="QF91" s="301"/>
      <c r="QG91" s="301"/>
      <c r="QH91" s="301"/>
      <c r="QI91" s="301"/>
      <c r="QJ91" s="301"/>
      <c r="QK91" s="301"/>
      <c r="QL91" s="301"/>
      <c r="QM91" s="301"/>
      <c r="QN91" s="301"/>
      <c r="QO91" s="301"/>
      <c r="QP91" s="301"/>
      <c r="QQ91" s="301"/>
      <c r="QR91" s="301"/>
      <c r="QS91" s="301"/>
      <c r="QT91" s="301"/>
      <c r="QU91" s="301"/>
      <c r="QV91" s="301"/>
      <c r="QW91" s="301"/>
      <c r="QX91" s="301"/>
      <c r="QY91" s="301"/>
      <c r="QZ91" s="301"/>
      <c r="RA91" s="301"/>
      <c r="RB91" s="301"/>
      <c r="RC91" s="301"/>
      <c r="RD91" s="301"/>
      <c r="RE91" s="301"/>
      <c r="RF91" s="301"/>
      <c r="RG91" s="301"/>
      <c r="RH91" s="301"/>
      <c r="RI91" s="301"/>
      <c r="RJ91" s="301"/>
      <c r="RK91" s="301"/>
      <c r="RL91" s="301"/>
      <c r="RM91" s="301"/>
      <c r="RN91" s="301"/>
      <c r="RO91" s="301"/>
      <c r="RP91" s="301"/>
      <c r="RQ91" s="301"/>
      <c r="RR91" s="301"/>
      <c r="RS91" s="301"/>
      <c r="RT91" s="301"/>
      <c r="RU91" s="301"/>
      <c r="RV91" s="301"/>
      <c r="RW91" s="301"/>
      <c r="RX91" s="301"/>
      <c r="RY91" s="301"/>
      <c r="RZ91" s="301"/>
      <c r="SA91" s="301"/>
      <c r="SB91" s="301"/>
      <c r="SC91" s="301"/>
      <c r="SD91" s="301"/>
      <c r="SE91" s="301"/>
      <c r="SF91" s="301"/>
      <c r="SG91" s="301"/>
      <c r="SH91" s="301"/>
      <c r="SI91" s="301"/>
      <c r="SJ91" s="301"/>
      <c r="SK91" s="301"/>
      <c r="SL91" s="301"/>
      <c r="SM91" s="301"/>
      <c r="SN91" s="301"/>
      <c r="SO91" s="301"/>
      <c r="SP91" s="301"/>
      <c r="SQ91" s="301"/>
      <c r="SR91" s="301"/>
      <c r="SS91" s="301"/>
      <c r="ST91" s="301"/>
      <c r="SU91" s="301"/>
      <c r="SV91" s="301"/>
      <c r="SW91" s="301"/>
      <c r="SX91" s="301"/>
      <c r="SY91" s="301"/>
      <c r="SZ91" s="301"/>
      <c r="TA91" s="301"/>
      <c r="TB91" s="301"/>
      <c r="TC91" s="301"/>
      <c r="TD91" s="301"/>
      <c r="TE91" s="301"/>
      <c r="TF91" s="301"/>
      <c r="TG91" s="301"/>
      <c r="TH91" s="301"/>
      <c r="TI91" s="301"/>
      <c r="TJ91" s="301"/>
      <c r="TK91" s="301"/>
      <c r="TL91" s="301"/>
      <c r="TM91" s="301"/>
      <c r="TN91" s="301"/>
      <c r="TO91" s="301"/>
      <c r="TP91" s="301"/>
      <c r="TQ91" s="301"/>
      <c r="TR91" s="301"/>
      <c r="TS91" s="301"/>
      <c r="TT91" s="301"/>
      <c r="TU91" s="301"/>
      <c r="TV91" s="301"/>
      <c r="TW91" s="301"/>
      <c r="TX91" s="301"/>
      <c r="TY91" s="301"/>
      <c r="TZ91" s="301"/>
      <c r="UA91" s="301"/>
      <c r="UB91" s="301"/>
      <c r="UC91" s="301"/>
      <c r="UD91" s="301"/>
      <c r="UE91" s="301"/>
      <c r="UF91" s="301"/>
      <c r="UG91" s="301"/>
      <c r="UH91" s="301"/>
      <c r="UI91" s="301"/>
      <c r="UJ91" s="301"/>
      <c r="UK91" s="301"/>
      <c r="UL91" s="301"/>
      <c r="UM91" s="301"/>
      <c r="UN91" s="301"/>
      <c r="UO91" s="301"/>
      <c r="UP91" s="301"/>
      <c r="UQ91" s="301"/>
      <c r="UR91" s="301"/>
      <c r="US91" s="301"/>
      <c r="UT91" s="301"/>
      <c r="UU91" s="301"/>
      <c r="UV91" s="301"/>
      <c r="UW91" s="301"/>
      <c r="UX91" s="301"/>
      <c r="UY91" s="301"/>
      <c r="UZ91" s="301"/>
      <c r="VA91" s="301"/>
      <c r="VB91" s="301"/>
      <c r="VC91" s="301"/>
      <c r="VD91" s="301"/>
      <c r="VE91" s="301"/>
      <c r="VF91" s="301"/>
      <c r="VG91" s="301"/>
      <c r="VH91" s="301"/>
      <c r="VI91" s="301"/>
      <c r="VJ91" s="301"/>
      <c r="VK91" s="301"/>
      <c r="VL91" s="301"/>
      <c r="VM91" s="301"/>
      <c r="VN91" s="301"/>
      <c r="VO91" s="301"/>
      <c r="VP91" s="301"/>
      <c r="VQ91" s="301"/>
      <c r="VR91" s="301"/>
      <c r="VS91" s="301"/>
      <c r="VT91" s="301"/>
      <c r="VU91" s="301"/>
      <c r="VV91" s="301"/>
      <c r="VW91" s="301"/>
      <c r="VX91" s="301"/>
      <c r="VY91" s="301"/>
      <c r="VZ91" s="301"/>
      <c r="WA91" s="301"/>
      <c r="WB91" s="301"/>
      <c r="WC91" s="301"/>
      <c r="WD91" s="301"/>
      <c r="WE91" s="301"/>
      <c r="WF91" s="301"/>
      <c r="WG91" s="301"/>
      <c r="WH91" s="301"/>
      <c r="WI91" s="301"/>
      <c r="WJ91" s="301"/>
      <c r="WK91" s="301"/>
      <c r="WL91" s="301"/>
      <c r="WM91" s="301"/>
      <c r="WN91" s="301"/>
      <c r="WO91" s="301"/>
      <c r="WP91" s="301"/>
      <c r="WQ91" s="301"/>
      <c r="WR91" s="301"/>
      <c r="WS91" s="301"/>
      <c r="WT91" s="301"/>
      <c r="WU91" s="301"/>
      <c r="WV91" s="301"/>
      <c r="WW91" s="301"/>
      <c r="WX91" s="301"/>
      <c r="WY91" s="301"/>
      <c r="WZ91" s="301"/>
      <c r="XA91" s="301"/>
      <c r="XB91" s="301"/>
      <c r="XC91" s="301"/>
      <c r="XD91" s="301"/>
      <c r="XE91" s="301"/>
      <c r="XF91" s="301"/>
      <c r="XG91" s="301"/>
      <c r="XH91" s="301"/>
      <c r="XI91" s="301"/>
      <c r="XJ91" s="301"/>
      <c r="XK91" s="301"/>
      <c r="XL91" s="301"/>
      <c r="XM91" s="301"/>
      <c r="XN91" s="301"/>
      <c r="XO91" s="301"/>
      <c r="XP91" s="301"/>
      <c r="XQ91" s="301"/>
      <c r="XR91" s="301"/>
      <c r="XS91" s="301"/>
      <c r="XT91" s="301"/>
      <c r="XU91" s="301"/>
      <c r="XV91" s="301"/>
      <c r="XW91" s="301"/>
      <c r="XX91" s="301"/>
      <c r="XY91" s="301"/>
      <c r="XZ91" s="301"/>
      <c r="YA91" s="301"/>
      <c r="YB91" s="301"/>
      <c r="YC91" s="301"/>
      <c r="YD91" s="301"/>
      <c r="YE91" s="301"/>
      <c r="YF91" s="301"/>
      <c r="YG91" s="301"/>
      <c r="YH91" s="301"/>
      <c r="YI91" s="301"/>
      <c r="YJ91" s="301"/>
      <c r="YK91" s="301"/>
      <c r="YL91" s="301"/>
      <c r="YM91" s="301"/>
      <c r="YN91" s="301"/>
      <c r="YO91" s="301"/>
      <c r="YP91" s="301"/>
      <c r="YQ91" s="301"/>
      <c r="YR91" s="301"/>
      <c r="YS91" s="301"/>
      <c r="YT91" s="301"/>
      <c r="YU91" s="301"/>
      <c r="YV91" s="301"/>
      <c r="YW91" s="301"/>
      <c r="YX91" s="301"/>
      <c r="YY91" s="301"/>
      <c r="YZ91" s="301"/>
      <c r="ZA91" s="301"/>
      <c r="ZB91" s="301"/>
      <c r="ZC91" s="301"/>
      <c r="ZD91" s="301"/>
      <c r="ZE91" s="301"/>
      <c r="ZF91" s="301"/>
      <c r="ZG91" s="301"/>
      <c r="ZH91" s="301"/>
      <c r="ZI91" s="301"/>
      <c r="ZJ91" s="301"/>
      <c r="ZK91" s="301"/>
      <c r="ZL91" s="301"/>
      <c r="ZM91" s="301"/>
      <c r="ZN91" s="301"/>
      <c r="ZO91" s="301"/>
      <c r="ZP91" s="301"/>
      <c r="ZQ91" s="301"/>
      <c r="ZR91" s="301"/>
      <c r="ZS91" s="301"/>
      <c r="ZT91" s="301"/>
      <c r="ZU91" s="301"/>
      <c r="ZV91" s="301"/>
      <c r="ZW91" s="301"/>
      <c r="ZX91" s="301"/>
      <c r="ZY91" s="301"/>
      <c r="ZZ91" s="301"/>
      <c r="AAA91" s="301"/>
      <c r="AAB91" s="301"/>
      <c r="AAC91" s="301"/>
      <c r="AAD91" s="301"/>
      <c r="AAE91" s="301"/>
      <c r="AAF91" s="301"/>
      <c r="AAG91" s="301"/>
      <c r="AAH91" s="301"/>
      <c r="AAI91" s="301"/>
      <c r="AAJ91" s="301"/>
      <c r="AAK91" s="301"/>
      <c r="AAL91" s="301"/>
      <c r="AAM91" s="301"/>
      <c r="AAN91" s="301"/>
      <c r="AAO91" s="301"/>
      <c r="AAP91" s="301"/>
      <c r="AAQ91" s="301"/>
      <c r="AAR91" s="301"/>
      <c r="AAS91" s="301"/>
      <c r="AAT91" s="301"/>
      <c r="AAU91" s="301"/>
      <c r="AAV91" s="301"/>
      <c r="AAW91" s="301"/>
      <c r="AAX91" s="301"/>
      <c r="AAY91" s="301"/>
      <c r="AAZ91" s="301"/>
      <c r="ABA91" s="301"/>
      <c r="ABB91" s="301"/>
      <c r="ABC91" s="301"/>
      <c r="ABD91" s="301"/>
      <c r="ABE91" s="301"/>
      <c r="ABF91" s="301"/>
      <c r="ABG91" s="301"/>
      <c r="ABH91" s="301"/>
      <c r="ABI91" s="301"/>
      <c r="ABJ91" s="301"/>
      <c r="ABK91" s="301"/>
      <c r="ABL91" s="301"/>
      <c r="ABM91" s="301"/>
      <c r="ABN91" s="301"/>
      <c r="ABO91" s="301"/>
      <c r="ABP91" s="301"/>
      <c r="ABQ91" s="301"/>
      <c r="ABR91" s="301"/>
      <c r="ABS91" s="301"/>
      <c r="ABT91" s="301"/>
      <c r="ABU91" s="301"/>
      <c r="ABV91" s="301"/>
      <c r="ABW91" s="301"/>
      <c r="ABX91" s="301"/>
      <c r="ABY91" s="301"/>
      <c r="ABZ91" s="301"/>
      <c r="ACA91" s="301"/>
      <c r="ACB91" s="301"/>
      <c r="ACC91" s="301"/>
      <c r="ACD91" s="301"/>
      <c r="ACE91" s="301"/>
      <c r="ACF91" s="301"/>
      <c r="ACG91" s="301"/>
      <c r="ACH91" s="301"/>
      <c r="ACI91" s="301"/>
      <c r="ACJ91" s="301"/>
      <c r="ACK91" s="301"/>
      <c r="ACL91" s="301"/>
      <c r="ACM91" s="301"/>
      <c r="ACN91" s="301"/>
      <c r="ACO91" s="301"/>
      <c r="ACP91" s="301"/>
      <c r="ACQ91" s="301"/>
      <c r="ACR91" s="301"/>
      <c r="ACS91" s="301"/>
      <c r="ACT91" s="301"/>
      <c r="ACU91" s="301"/>
      <c r="ACV91" s="301"/>
      <c r="ACW91" s="301"/>
      <c r="ACX91" s="301"/>
      <c r="ACY91" s="301"/>
      <c r="ACZ91" s="301"/>
      <c r="ADA91" s="301"/>
      <c r="ADB91" s="301"/>
      <c r="ADC91" s="301"/>
      <c r="ADD91" s="301"/>
      <c r="ADE91" s="301"/>
      <c r="ADF91" s="301"/>
      <c r="ADG91" s="301"/>
      <c r="ADH91" s="301"/>
      <c r="ADI91" s="301"/>
      <c r="ADJ91" s="301"/>
      <c r="ADK91" s="301"/>
      <c r="ADL91" s="301"/>
      <c r="ADM91" s="301"/>
      <c r="ADN91" s="301"/>
      <c r="ADO91" s="301"/>
      <c r="ADP91" s="301"/>
      <c r="ADQ91" s="301"/>
      <c r="ADR91" s="301"/>
      <c r="ADS91" s="301"/>
      <c r="ADT91" s="301"/>
      <c r="ADU91" s="301"/>
      <c r="ADV91" s="301"/>
      <c r="ADW91" s="301"/>
      <c r="ADX91" s="301"/>
      <c r="ADY91" s="301"/>
      <c r="ADZ91" s="301"/>
      <c r="AEA91" s="301"/>
      <c r="AEB91" s="301"/>
      <c r="AEC91" s="301"/>
      <c r="AED91" s="301"/>
      <c r="AEE91" s="301"/>
      <c r="AEF91" s="301"/>
      <c r="AEG91" s="301"/>
      <c r="AEH91" s="301"/>
      <c r="AEI91" s="301"/>
      <c r="AEJ91" s="301"/>
      <c r="AEK91" s="301"/>
      <c r="AEL91" s="301"/>
      <c r="AEM91" s="301"/>
      <c r="AEN91" s="301"/>
      <c r="AEO91" s="301"/>
      <c r="AEP91" s="301"/>
      <c r="AEQ91" s="301"/>
      <c r="AER91" s="301"/>
      <c r="AES91" s="301"/>
      <c r="AET91" s="301"/>
      <c r="AEU91" s="301"/>
      <c r="AEV91" s="301"/>
      <c r="AEW91" s="301"/>
      <c r="AEX91" s="301"/>
      <c r="AEY91" s="301"/>
      <c r="AEZ91" s="301"/>
      <c r="AFA91" s="301"/>
      <c r="AFB91" s="301"/>
      <c r="AFC91" s="301"/>
      <c r="AFD91" s="301"/>
      <c r="AFE91" s="301"/>
      <c r="AFF91" s="301"/>
      <c r="AFG91" s="301"/>
      <c r="AFH91" s="301"/>
      <c r="AFI91" s="301"/>
      <c r="AFJ91" s="301"/>
      <c r="AFK91" s="301"/>
      <c r="AFL91" s="301"/>
      <c r="AFM91" s="301"/>
      <c r="AFN91" s="301"/>
      <c r="AFO91" s="301"/>
      <c r="AFP91" s="301"/>
      <c r="AFQ91" s="301"/>
      <c r="AFR91" s="301"/>
      <c r="AFS91" s="301"/>
      <c r="AFT91" s="301"/>
      <c r="AFU91" s="301"/>
      <c r="AFV91" s="301"/>
      <c r="AFW91" s="301"/>
      <c r="AFX91" s="301"/>
      <c r="AFY91" s="301"/>
      <c r="AFZ91" s="301"/>
      <c r="AGA91" s="301"/>
      <c r="AGB91" s="301"/>
      <c r="AGC91" s="301"/>
      <c r="AGD91" s="301"/>
      <c r="AGE91" s="301"/>
      <c r="AGF91" s="301"/>
      <c r="AGG91" s="301"/>
      <c r="AGH91" s="301"/>
      <c r="AGI91" s="301"/>
      <c r="AGJ91" s="301"/>
      <c r="AGK91" s="301"/>
      <c r="AGL91" s="301"/>
      <c r="AGM91" s="301"/>
      <c r="AGN91" s="301"/>
      <c r="AGO91" s="301"/>
      <c r="AGP91" s="301"/>
      <c r="AGQ91" s="301"/>
      <c r="AGR91" s="301"/>
      <c r="AGS91" s="301"/>
      <c r="AGT91" s="301"/>
      <c r="AGU91" s="301"/>
      <c r="AGV91" s="301"/>
      <c r="AGW91" s="301"/>
      <c r="AGX91" s="301"/>
      <c r="AGY91" s="301"/>
      <c r="AGZ91" s="301"/>
      <c r="AHA91" s="301"/>
      <c r="AHB91" s="301"/>
      <c r="AHC91" s="301"/>
      <c r="AHD91" s="301"/>
      <c r="AHE91" s="301"/>
      <c r="AHF91" s="301"/>
      <c r="AHG91" s="301"/>
      <c r="AHH91" s="301"/>
      <c r="AHI91" s="301"/>
      <c r="AHJ91" s="301"/>
      <c r="AHK91" s="301"/>
      <c r="AHL91" s="301"/>
      <c r="AHM91" s="301"/>
      <c r="AHN91" s="301"/>
      <c r="AHO91" s="301"/>
      <c r="AHP91" s="301"/>
      <c r="AHQ91" s="301"/>
      <c r="AHR91" s="301"/>
      <c r="AHS91" s="301"/>
      <c r="AHT91" s="301"/>
      <c r="AHU91" s="301"/>
      <c r="AHV91" s="301"/>
      <c r="AHW91" s="301"/>
      <c r="AHX91" s="301"/>
      <c r="AHY91" s="301"/>
      <c r="AHZ91" s="301"/>
      <c r="AIA91" s="301"/>
      <c r="AIB91" s="301"/>
      <c r="AIC91" s="301"/>
      <c r="AID91" s="301"/>
      <c r="AIE91" s="301"/>
      <c r="AIF91" s="301"/>
      <c r="AIG91" s="301"/>
      <c r="AIH91" s="301"/>
      <c r="AII91" s="301"/>
      <c r="AIJ91" s="301"/>
      <c r="AIK91" s="301"/>
      <c r="AIL91" s="301"/>
      <c r="AIM91" s="301"/>
      <c r="AIN91" s="301"/>
      <c r="AIO91" s="301"/>
      <c r="AIP91" s="301"/>
      <c r="AIQ91" s="301"/>
      <c r="AIR91" s="301"/>
      <c r="AIS91" s="301"/>
      <c r="AIT91" s="301"/>
      <c r="AIU91" s="301"/>
      <c r="AIV91" s="301"/>
      <c r="AIW91" s="301"/>
      <c r="AIX91" s="301"/>
      <c r="AIY91" s="301"/>
      <c r="AIZ91" s="301"/>
      <c r="AJA91" s="301"/>
      <c r="AJB91" s="301"/>
      <c r="AJC91" s="301"/>
      <c r="AJD91" s="301"/>
      <c r="AJE91" s="301"/>
      <c r="AJF91" s="301"/>
      <c r="AJG91" s="301"/>
      <c r="AJH91" s="301"/>
      <c r="AJI91" s="301"/>
      <c r="AJJ91" s="301"/>
      <c r="AJK91" s="301"/>
      <c r="AJL91" s="301"/>
      <c r="AJM91" s="301"/>
      <c r="AJN91" s="301"/>
      <c r="AJO91" s="301"/>
      <c r="AJP91" s="301"/>
      <c r="AJQ91" s="301"/>
      <c r="AJR91" s="301"/>
      <c r="AJS91" s="301"/>
      <c r="AJT91" s="301"/>
      <c r="AJU91" s="301"/>
      <c r="AJV91" s="301"/>
      <c r="AJW91" s="301"/>
      <c r="AJX91" s="301"/>
      <c r="AJY91" s="301"/>
      <c r="AJZ91" s="301"/>
      <c r="AKA91" s="301"/>
      <c r="AKB91" s="301"/>
      <c r="AKC91" s="301"/>
      <c r="AKD91" s="301"/>
      <c r="AKE91" s="301"/>
      <c r="AKF91" s="301"/>
      <c r="AKG91" s="301"/>
      <c r="AKH91" s="301"/>
      <c r="AKI91" s="301"/>
      <c r="AKJ91" s="301"/>
      <c r="AKK91" s="301"/>
      <c r="AKL91" s="301"/>
      <c r="AKM91" s="301"/>
      <c r="AKN91" s="301"/>
      <c r="AKO91" s="301"/>
      <c r="AKP91" s="301"/>
      <c r="AKQ91" s="301"/>
      <c r="AKR91" s="301"/>
      <c r="AKS91" s="301"/>
      <c r="AKT91" s="301"/>
      <c r="AKU91" s="301"/>
      <c r="AKV91" s="301"/>
      <c r="AKW91" s="301"/>
      <c r="AKX91" s="301"/>
      <c r="AKY91" s="301"/>
      <c r="AKZ91" s="301"/>
      <c r="ALA91" s="301"/>
      <c r="ALB91" s="301"/>
      <c r="ALC91" s="301"/>
      <c r="ALD91" s="301"/>
      <c r="ALE91" s="301"/>
      <c r="ALF91" s="301"/>
      <c r="ALG91" s="301"/>
      <c r="ALH91" s="301"/>
      <c r="ALI91" s="301"/>
      <c r="ALJ91" s="301"/>
      <c r="ALK91" s="301"/>
      <c r="ALL91" s="301"/>
      <c r="ALM91" s="301"/>
      <c r="ALN91" s="301"/>
      <c r="ALO91" s="301"/>
      <c r="ALP91" s="301"/>
      <c r="ALQ91" s="301"/>
      <c r="ALR91" s="301"/>
      <c r="ALS91" s="301"/>
      <c r="ALT91" s="301"/>
      <c r="ALU91" s="301"/>
      <c r="ALV91" s="301"/>
      <c r="ALW91" s="301"/>
      <c r="ALX91" s="301"/>
      <c r="ALY91" s="301"/>
      <c r="ALZ91" s="301"/>
      <c r="AMA91" s="301"/>
      <c r="AMB91" s="301"/>
      <c r="AMC91" s="301"/>
      <c r="AMD91" s="301"/>
      <c r="AME91" s="301"/>
      <c r="AMF91" s="301"/>
      <c r="AMG91" s="301"/>
      <c r="AMH91" s="301"/>
      <c r="AMI91" s="301"/>
      <c r="AMJ91" s="301"/>
      <c r="AMK91" s="301"/>
    </row>
    <row r="92" spans="1:1025" ht="24.75" customHeight="1" thickBot="1" x14ac:dyDescent="0.25">
      <c r="A92" s="382" t="s">
        <v>102</v>
      </c>
      <c r="B92" s="383"/>
      <c r="C92" s="383"/>
      <c r="D92" s="384"/>
      <c r="E92" s="385"/>
      <c r="F92" s="338">
        <f>F63+F78+F90+F84</f>
        <v>29998.538665308362</v>
      </c>
      <c r="H92" s="301"/>
      <c r="I92" s="301"/>
      <c r="J92" s="301"/>
      <c r="K92" s="301"/>
      <c r="L92" s="301"/>
      <c r="M92" s="301"/>
      <c r="N92" s="301"/>
      <c r="O92" s="301"/>
      <c r="P92" s="301"/>
      <c r="Q92" s="301"/>
      <c r="R92" s="301"/>
      <c r="S92" s="301"/>
      <c r="T92" s="301"/>
      <c r="U92" s="301"/>
      <c r="V92" s="301"/>
      <c r="W92" s="301"/>
      <c r="X92" s="301"/>
      <c r="Y92" s="301"/>
      <c r="Z92" s="301"/>
      <c r="AA92" s="301"/>
      <c r="AB92" s="301"/>
      <c r="AC92" s="301"/>
      <c r="AD92" s="301"/>
      <c r="AE92" s="301"/>
      <c r="AF92" s="301"/>
      <c r="AG92" s="301"/>
      <c r="AH92" s="301"/>
      <c r="AI92" s="301"/>
      <c r="AJ92" s="301"/>
      <c r="AK92" s="301"/>
      <c r="AL92" s="301"/>
      <c r="AM92" s="301"/>
      <c r="AN92" s="301"/>
      <c r="AO92" s="301"/>
      <c r="AP92" s="301"/>
      <c r="AQ92" s="301"/>
      <c r="AR92" s="301"/>
      <c r="AS92" s="301"/>
      <c r="AT92" s="301"/>
      <c r="AU92" s="301"/>
      <c r="AV92" s="301"/>
      <c r="AW92" s="301"/>
      <c r="AX92" s="301"/>
      <c r="AY92" s="301"/>
      <c r="AZ92" s="301"/>
      <c r="BA92" s="301"/>
      <c r="BB92" s="301"/>
      <c r="BC92" s="301"/>
      <c r="BD92" s="301"/>
      <c r="BE92" s="301"/>
      <c r="BF92" s="301"/>
      <c r="BG92" s="301"/>
      <c r="BH92" s="301"/>
      <c r="BI92" s="301"/>
      <c r="BJ92" s="301"/>
      <c r="BK92" s="301"/>
      <c r="BL92" s="301"/>
      <c r="BM92" s="301"/>
      <c r="BN92" s="301"/>
      <c r="BO92" s="301"/>
      <c r="BP92" s="301"/>
      <c r="BQ92" s="301"/>
      <c r="BR92" s="301"/>
      <c r="BS92" s="301"/>
      <c r="BT92" s="301"/>
      <c r="BU92" s="301"/>
      <c r="BV92" s="301"/>
      <c r="BW92" s="301"/>
      <c r="BX92" s="301"/>
      <c r="BY92" s="301"/>
      <c r="BZ92" s="301"/>
      <c r="CA92" s="301"/>
      <c r="CB92" s="301"/>
      <c r="CC92" s="301"/>
      <c r="CD92" s="301"/>
      <c r="CE92" s="301"/>
      <c r="CF92" s="301"/>
      <c r="CG92" s="301"/>
      <c r="CH92" s="301"/>
      <c r="CI92" s="301"/>
      <c r="CJ92" s="301"/>
      <c r="CK92" s="301"/>
      <c r="CL92" s="301"/>
      <c r="CM92" s="301"/>
      <c r="CN92" s="301"/>
      <c r="CO92" s="301"/>
      <c r="CP92" s="301"/>
      <c r="CQ92" s="301"/>
      <c r="CR92" s="301"/>
      <c r="CS92" s="301"/>
      <c r="CT92" s="301"/>
      <c r="CU92" s="301"/>
      <c r="CV92" s="301"/>
      <c r="CW92" s="301"/>
      <c r="CX92" s="301"/>
      <c r="CY92" s="301"/>
      <c r="CZ92" s="301"/>
      <c r="DA92" s="301"/>
      <c r="DB92" s="301"/>
      <c r="DC92" s="301"/>
      <c r="DD92" s="301"/>
      <c r="DE92" s="301"/>
      <c r="DF92" s="301"/>
      <c r="DG92" s="301"/>
      <c r="DH92" s="301"/>
      <c r="DI92" s="301"/>
      <c r="DJ92" s="301"/>
      <c r="DK92" s="301"/>
      <c r="DL92" s="301"/>
      <c r="DM92" s="301"/>
      <c r="DN92" s="301"/>
      <c r="DO92" s="301"/>
      <c r="DP92" s="301"/>
      <c r="DQ92" s="301"/>
      <c r="DR92" s="301"/>
      <c r="DS92" s="301"/>
      <c r="DT92" s="301"/>
      <c r="DU92" s="301"/>
      <c r="DV92" s="301"/>
      <c r="DW92" s="301"/>
      <c r="DX92" s="301"/>
      <c r="DY92" s="301"/>
      <c r="DZ92" s="301"/>
      <c r="EA92" s="301"/>
      <c r="EB92" s="301"/>
      <c r="EC92" s="301"/>
      <c r="ED92" s="301"/>
      <c r="EE92" s="301"/>
      <c r="EF92" s="301"/>
      <c r="EG92" s="301"/>
      <c r="EH92" s="301"/>
      <c r="EI92" s="301"/>
      <c r="EJ92" s="301"/>
      <c r="EK92" s="301"/>
      <c r="EL92" s="301"/>
      <c r="EM92" s="301"/>
      <c r="EN92" s="301"/>
      <c r="EO92" s="301"/>
      <c r="EP92" s="301"/>
      <c r="EQ92" s="301"/>
      <c r="ER92" s="301"/>
      <c r="ES92" s="301"/>
      <c r="ET92" s="301"/>
      <c r="EU92" s="301"/>
      <c r="EV92" s="301"/>
      <c r="EW92" s="301"/>
      <c r="EX92" s="301"/>
      <c r="EY92" s="301"/>
      <c r="EZ92" s="301"/>
      <c r="FA92" s="301"/>
      <c r="FB92" s="301"/>
      <c r="FC92" s="301"/>
      <c r="FD92" s="301"/>
      <c r="FE92" s="301"/>
      <c r="FF92" s="301"/>
      <c r="FG92" s="301"/>
      <c r="FH92" s="301"/>
      <c r="FI92" s="301"/>
      <c r="FJ92" s="301"/>
      <c r="FK92" s="301"/>
      <c r="FL92" s="301"/>
      <c r="FM92" s="301"/>
      <c r="FN92" s="301"/>
      <c r="FO92" s="301"/>
      <c r="FP92" s="301"/>
      <c r="FQ92" s="301"/>
      <c r="FR92" s="301"/>
      <c r="FS92" s="301"/>
      <c r="FT92" s="301"/>
      <c r="FU92" s="301"/>
      <c r="FV92" s="301"/>
      <c r="FW92" s="301"/>
      <c r="FX92" s="301"/>
      <c r="FY92" s="301"/>
      <c r="FZ92" s="301"/>
      <c r="GA92" s="301"/>
      <c r="GB92" s="301"/>
      <c r="GC92" s="301"/>
      <c r="GD92" s="301"/>
      <c r="GE92" s="301"/>
      <c r="GF92" s="301"/>
      <c r="GG92" s="301"/>
      <c r="GH92" s="301"/>
      <c r="GI92" s="301"/>
      <c r="GJ92" s="301"/>
      <c r="GK92" s="301"/>
      <c r="GL92" s="301"/>
      <c r="GM92" s="301"/>
      <c r="GN92" s="301"/>
      <c r="GO92" s="301"/>
      <c r="GP92" s="301"/>
      <c r="GQ92" s="301"/>
      <c r="GR92" s="301"/>
      <c r="GS92" s="301"/>
      <c r="GT92" s="301"/>
      <c r="GU92" s="301"/>
      <c r="GV92" s="301"/>
      <c r="GW92" s="301"/>
      <c r="GX92" s="301"/>
      <c r="GY92" s="301"/>
      <c r="GZ92" s="301"/>
      <c r="HA92" s="301"/>
      <c r="HB92" s="301"/>
      <c r="HC92" s="301"/>
      <c r="HD92" s="301"/>
      <c r="HE92" s="301"/>
      <c r="HF92" s="301"/>
      <c r="HG92" s="301"/>
      <c r="HH92" s="301"/>
      <c r="HI92" s="301"/>
      <c r="HJ92" s="301"/>
      <c r="HK92" s="301"/>
      <c r="HL92" s="301"/>
      <c r="HM92" s="301"/>
      <c r="HN92" s="301"/>
      <c r="HO92" s="301"/>
      <c r="HP92" s="301"/>
      <c r="HQ92" s="301"/>
      <c r="HR92" s="301"/>
      <c r="HS92" s="301"/>
      <c r="HT92" s="301"/>
      <c r="HU92" s="301"/>
      <c r="HV92" s="301"/>
      <c r="HW92" s="301"/>
      <c r="HX92" s="301"/>
      <c r="HY92" s="301"/>
      <c r="HZ92" s="301"/>
      <c r="IA92" s="301"/>
      <c r="IB92" s="301"/>
      <c r="IC92" s="301"/>
      <c r="ID92" s="301"/>
      <c r="IE92" s="301"/>
      <c r="IF92" s="301"/>
      <c r="IG92" s="301"/>
      <c r="IH92" s="301"/>
      <c r="II92" s="301"/>
      <c r="IJ92" s="301"/>
      <c r="IK92" s="301"/>
      <c r="IL92" s="301"/>
      <c r="IM92" s="301"/>
      <c r="IN92" s="301"/>
      <c r="IO92" s="301"/>
      <c r="IP92" s="301"/>
      <c r="IQ92" s="301"/>
      <c r="IR92" s="301"/>
      <c r="IS92" s="301"/>
      <c r="IT92" s="301"/>
      <c r="IU92" s="301"/>
      <c r="IV92" s="301"/>
      <c r="IW92" s="301"/>
      <c r="IX92" s="301"/>
      <c r="IY92" s="301"/>
      <c r="IZ92" s="301"/>
      <c r="JA92" s="301"/>
      <c r="JB92" s="301"/>
      <c r="JC92" s="301"/>
      <c r="JD92" s="301"/>
      <c r="JE92" s="301"/>
      <c r="JF92" s="301"/>
      <c r="JG92" s="301"/>
      <c r="JH92" s="301"/>
      <c r="JI92" s="301"/>
      <c r="JJ92" s="301"/>
      <c r="JK92" s="301"/>
      <c r="JL92" s="301"/>
      <c r="JM92" s="301"/>
      <c r="JN92" s="301"/>
      <c r="JO92" s="301"/>
      <c r="JP92" s="301"/>
      <c r="JQ92" s="301"/>
      <c r="JR92" s="301"/>
      <c r="JS92" s="301"/>
      <c r="JT92" s="301"/>
      <c r="JU92" s="301"/>
      <c r="JV92" s="301"/>
      <c r="JW92" s="301"/>
      <c r="JX92" s="301"/>
      <c r="JY92" s="301"/>
      <c r="JZ92" s="301"/>
      <c r="KA92" s="301"/>
      <c r="KB92" s="301"/>
      <c r="KC92" s="301"/>
      <c r="KD92" s="301"/>
      <c r="KE92" s="301"/>
      <c r="KF92" s="301"/>
      <c r="KG92" s="301"/>
      <c r="KH92" s="301"/>
      <c r="KI92" s="301"/>
      <c r="KJ92" s="301"/>
      <c r="KK92" s="301"/>
      <c r="KL92" s="301"/>
      <c r="KM92" s="301"/>
      <c r="KN92" s="301"/>
      <c r="KO92" s="301"/>
      <c r="KP92" s="301"/>
      <c r="KQ92" s="301"/>
      <c r="KR92" s="301"/>
      <c r="KS92" s="301"/>
      <c r="KT92" s="301"/>
      <c r="KU92" s="301"/>
      <c r="KV92" s="301"/>
      <c r="KW92" s="301"/>
      <c r="KX92" s="301"/>
      <c r="KY92" s="301"/>
      <c r="KZ92" s="301"/>
      <c r="LA92" s="301"/>
      <c r="LB92" s="301"/>
      <c r="LC92" s="301"/>
      <c r="LD92" s="301"/>
      <c r="LE92" s="301"/>
      <c r="LF92" s="301"/>
      <c r="LG92" s="301"/>
      <c r="LH92" s="301"/>
      <c r="LI92" s="301"/>
      <c r="LJ92" s="301"/>
      <c r="LK92" s="301"/>
      <c r="LL92" s="301"/>
      <c r="LM92" s="301"/>
      <c r="LN92" s="301"/>
      <c r="LO92" s="301"/>
      <c r="LP92" s="301"/>
      <c r="LQ92" s="301"/>
      <c r="LR92" s="301"/>
      <c r="LS92" s="301"/>
      <c r="LT92" s="301"/>
      <c r="LU92" s="301"/>
      <c r="LV92" s="301"/>
      <c r="LW92" s="301"/>
      <c r="LX92" s="301"/>
      <c r="LY92" s="301"/>
      <c r="LZ92" s="301"/>
      <c r="MA92" s="301"/>
      <c r="MB92" s="301"/>
      <c r="MC92" s="301"/>
      <c r="MD92" s="301"/>
      <c r="ME92" s="301"/>
      <c r="MF92" s="301"/>
      <c r="MG92" s="301"/>
      <c r="MH92" s="301"/>
      <c r="MI92" s="301"/>
      <c r="MJ92" s="301"/>
      <c r="MK92" s="301"/>
      <c r="ML92" s="301"/>
      <c r="MM92" s="301"/>
      <c r="MN92" s="301"/>
      <c r="MO92" s="301"/>
      <c r="MP92" s="301"/>
      <c r="MQ92" s="301"/>
      <c r="MR92" s="301"/>
      <c r="MS92" s="301"/>
      <c r="MT92" s="301"/>
      <c r="MU92" s="301"/>
      <c r="MV92" s="301"/>
      <c r="MW92" s="301"/>
      <c r="MX92" s="301"/>
      <c r="MY92" s="301"/>
      <c r="MZ92" s="301"/>
      <c r="NA92" s="301"/>
      <c r="NB92" s="301"/>
      <c r="NC92" s="301"/>
      <c r="ND92" s="301"/>
      <c r="NE92" s="301"/>
      <c r="NF92" s="301"/>
      <c r="NG92" s="301"/>
      <c r="NH92" s="301"/>
      <c r="NI92" s="301"/>
      <c r="NJ92" s="301"/>
      <c r="NK92" s="301"/>
      <c r="NL92" s="301"/>
      <c r="NM92" s="301"/>
      <c r="NN92" s="301"/>
      <c r="NO92" s="301"/>
      <c r="NP92" s="301"/>
      <c r="NQ92" s="301"/>
      <c r="NR92" s="301"/>
      <c r="NS92" s="301"/>
      <c r="NT92" s="301"/>
      <c r="NU92" s="301"/>
      <c r="NV92" s="301"/>
      <c r="NW92" s="301"/>
      <c r="NX92" s="301"/>
      <c r="NY92" s="301"/>
      <c r="NZ92" s="301"/>
      <c r="OA92" s="301"/>
      <c r="OB92" s="301"/>
      <c r="OC92" s="301"/>
      <c r="OD92" s="301"/>
      <c r="OE92" s="301"/>
      <c r="OF92" s="301"/>
      <c r="OG92" s="301"/>
      <c r="OH92" s="301"/>
      <c r="OI92" s="301"/>
      <c r="OJ92" s="301"/>
      <c r="OK92" s="301"/>
      <c r="OL92" s="301"/>
      <c r="OM92" s="301"/>
      <c r="ON92" s="301"/>
      <c r="OO92" s="301"/>
      <c r="OP92" s="301"/>
      <c r="OQ92" s="301"/>
      <c r="OR92" s="301"/>
      <c r="OS92" s="301"/>
      <c r="OT92" s="301"/>
      <c r="OU92" s="301"/>
      <c r="OV92" s="301"/>
      <c r="OW92" s="301"/>
      <c r="OX92" s="301"/>
      <c r="OY92" s="301"/>
      <c r="OZ92" s="301"/>
      <c r="PA92" s="301"/>
      <c r="PB92" s="301"/>
      <c r="PC92" s="301"/>
      <c r="PD92" s="301"/>
      <c r="PE92" s="301"/>
      <c r="PF92" s="301"/>
      <c r="PG92" s="301"/>
      <c r="PH92" s="301"/>
      <c r="PI92" s="301"/>
      <c r="PJ92" s="301"/>
      <c r="PK92" s="301"/>
      <c r="PL92" s="301"/>
      <c r="PM92" s="301"/>
      <c r="PN92" s="301"/>
      <c r="PO92" s="301"/>
      <c r="PP92" s="301"/>
      <c r="PQ92" s="301"/>
      <c r="PR92" s="301"/>
      <c r="PS92" s="301"/>
      <c r="PT92" s="301"/>
      <c r="PU92" s="301"/>
      <c r="PV92" s="301"/>
      <c r="PW92" s="301"/>
      <c r="PX92" s="301"/>
      <c r="PY92" s="301"/>
      <c r="PZ92" s="301"/>
      <c r="QA92" s="301"/>
      <c r="QB92" s="301"/>
      <c r="QC92" s="301"/>
      <c r="QD92" s="301"/>
      <c r="QE92" s="301"/>
      <c r="QF92" s="301"/>
      <c r="QG92" s="301"/>
      <c r="QH92" s="301"/>
      <c r="QI92" s="301"/>
      <c r="QJ92" s="301"/>
      <c r="QK92" s="301"/>
      <c r="QL92" s="301"/>
      <c r="QM92" s="301"/>
      <c r="QN92" s="301"/>
      <c r="QO92" s="301"/>
      <c r="QP92" s="301"/>
      <c r="QQ92" s="301"/>
      <c r="QR92" s="301"/>
      <c r="QS92" s="301"/>
      <c r="QT92" s="301"/>
      <c r="QU92" s="301"/>
      <c r="QV92" s="301"/>
      <c r="QW92" s="301"/>
      <c r="QX92" s="301"/>
      <c r="QY92" s="301"/>
      <c r="QZ92" s="301"/>
      <c r="RA92" s="301"/>
      <c r="RB92" s="301"/>
      <c r="RC92" s="301"/>
      <c r="RD92" s="301"/>
      <c r="RE92" s="301"/>
      <c r="RF92" s="301"/>
      <c r="RG92" s="301"/>
      <c r="RH92" s="301"/>
      <c r="RI92" s="301"/>
      <c r="RJ92" s="301"/>
      <c r="RK92" s="301"/>
      <c r="RL92" s="301"/>
      <c r="RM92" s="301"/>
      <c r="RN92" s="301"/>
      <c r="RO92" s="301"/>
      <c r="RP92" s="301"/>
      <c r="RQ92" s="301"/>
      <c r="RR92" s="301"/>
      <c r="RS92" s="301"/>
      <c r="RT92" s="301"/>
      <c r="RU92" s="301"/>
      <c r="RV92" s="301"/>
      <c r="RW92" s="301"/>
      <c r="RX92" s="301"/>
      <c r="RY92" s="301"/>
      <c r="RZ92" s="301"/>
      <c r="SA92" s="301"/>
      <c r="SB92" s="301"/>
      <c r="SC92" s="301"/>
      <c r="SD92" s="301"/>
      <c r="SE92" s="301"/>
      <c r="SF92" s="301"/>
      <c r="SG92" s="301"/>
      <c r="SH92" s="301"/>
      <c r="SI92" s="301"/>
      <c r="SJ92" s="301"/>
      <c r="SK92" s="301"/>
      <c r="SL92" s="301"/>
      <c r="SM92" s="301"/>
      <c r="SN92" s="301"/>
      <c r="SO92" s="301"/>
      <c r="SP92" s="301"/>
      <c r="SQ92" s="301"/>
      <c r="SR92" s="301"/>
      <c r="SS92" s="301"/>
      <c r="ST92" s="301"/>
      <c r="SU92" s="301"/>
      <c r="SV92" s="301"/>
      <c r="SW92" s="301"/>
      <c r="SX92" s="301"/>
      <c r="SY92" s="301"/>
      <c r="SZ92" s="301"/>
      <c r="TA92" s="301"/>
      <c r="TB92" s="301"/>
      <c r="TC92" s="301"/>
      <c r="TD92" s="301"/>
      <c r="TE92" s="301"/>
      <c r="TF92" s="301"/>
      <c r="TG92" s="301"/>
      <c r="TH92" s="301"/>
      <c r="TI92" s="301"/>
      <c r="TJ92" s="301"/>
      <c r="TK92" s="301"/>
      <c r="TL92" s="301"/>
      <c r="TM92" s="301"/>
      <c r="TN92" s="301"/>
      <c r="TO92" s="301"/>
      <c r="TP92" s="301"/>
      <c r="TQ92" s="301"/>
      <c r="TR92" s="301"/>
      <c r="TS92" s="301"/>
      <c r="TT92" s="301"/>
      <c r="TU92" s="301"/>
      <c r="TV92" s="301"/>
      <c r="TW92" s="301"/>
      <c r="TX92" s="301"/>
      <c r="TY92" s="301"/>
      <c r="TZ92" s="301"/>
      <c r="UA92" s="301"/>
      <c r="UB92" s="301"/>
      <c r="UC92" s="301"/>
      <c r="UD92" s="301"/>
      <c r="UE92" s="301"/>
      <c r="UF92" s="301"/>
      <c r="UG92" s="301"/>
      <c r="UH92" s="301"/>
      <c r="UI92" s="301"/>
      <c r="UJ92" s="301"/>
      <c r="UK92" s="301"/>
      <c r="UL92" s="301"/>
      <c r="UM92" s="301"/>
      <c r="UN92" s="301"/>
      <c r="UO92" s="301"/>
      <c r="UP92" s="301"/>
      <c r="UQ92" s="301"/>
      <c r="UR92" s="301"/>
      <c r="US92" s="301"/>
      <c r="UT92" s="301"/>
      <c r="UU92" s="301"/>
      <c r="UV92" s="301"/>
      <c r="UW92" s="301"/>
      <c r="UX92" s="301"/>
      <c r="UY92" s="301"/>
      <c r="UZ92" s="301"/>
      <c r="VA92" s="301"/>
      <c r="VB92" s="301"/>
      <c r="VC92" s="301"/>
      <c r="VD92" s="301"/>
      <c r="VE92" s="301"/>
      <c r="VF92" s="301"/>
      <c r="VG92" s="301"/>
      <c r="VH92" s="301"/>
      <c r="VI92" s="301"/>
      <c r="VJ92" s="301"/>
      <c r="VK92" s="301"/>
      <c r="VL92" s="301"/>
      <c r="VM92" s="301"/>
      <c r="VN92" s="301"/>
      <c r="VO92" s="301"/>
      <c r="VP92" s="301"/>
      <c r="VQ92" s="301"/>
      <c r="VR92" s="301"/>
      <c r="VS92" s="301"/>
      <c r="VT92" s="301"/>
      <c r="VU92" s="301"/>
      <c r="VV92" s="301"/>
      <c r="VW92" s="301"/>
      <c r="VX92" s="301"/>
      <c r="VY92" s="301"/>
      <c r="VZ92" s="301"/>
      <c r="WA92" s="301"/>
      <c r="WB92" s="301"/>
      <c r="WC92" s="301"/>
      <c r="WD92" s="301"/>
      <c r="WE92" s="301"/>
      <c r="WF92" s="301"/>
      <c r="WG92" s="301"/>
      <c r="WH92" s="301"/>
      <c r="WI92" s="301"/>
      <c r="WJ92" s="301"/>
      <c r="WK92" s="301"/>
      <c r="WL92" s="301"/>
      <c r="WM92" s="301"/>
      <c r="WN92" s="301"/>
      <c r="WO92" s="301"/>
      <c r="WP92" s="301"/>
      <c r="WQ92" s="301"/>
      <c r="WR92" s="301"/>
      <c r="WS92" s="301"/>
      <c r="WT92" s="301"/>
      <c r="WU92" s="301"/>
      <c r="WV92" s="301"/>
      <c r="WW92" s="301"/>
      <c r="WX92" s="301"/>
      <c r="WY92" s="301"/>
      <c r="WZ92" s="301"/>
      <c r="XA92" s="301"/>
      <c r="XB92" s="301"/>
      <c r="XC92" s="301"/>
      <c r="XD92" s="301"/>
      <c r="XE92" s="301"/>
      <c r="XF92" s="301"/>
      <c r="XG92" s="301"/>
      <c r="XH92" s="301"/>
      <c r="XI92" s="301"/>
      <c r="XJ92" s="301"/>
      <c r="XK92" s="301"/>
      <c r="XL92" s="301"/>
      <c r="XM92" s="301"/>
      <c r="XN92" s="301"/>
      <c r="XO92" s="301"/>
      <c r="XP92" s="301"/>
      <c r="XQ92" s="301"/>
      <c r="XR92" s="301"/>
      <c r="XS92" s="301"/>
      <c r="XT92" s="301"/>
      <c r="XU92" s="301"/>
      <c r="XV92" s="301"/>
      <c r="XW92" s="301"/>
      <c r="XX92" s="301"/>
      <c r="XY92" s="301"/>
      <c r="XZ92" s="301"/>
      <c r="YA92" s="301"/>
      <c r="YB92" s="301"/>
      <c r="YC92" s="301"/>
      <c r="YD92" s="301"/>
      <c r="YE92" s="301"/>
      <c r="YF92" s="301"/>
      <c r="YG92" s="301"/>
      <c r="YH92" s="301"/>
      <c r="YI92" s="301"/>
      <c r="YJ92" s="301"/>
      <c r="YK92" s="301"/>
      <c r="YL92" s="301"/>
      <c r="YM92" s="301"/>
      <c r="YN92" s="301"/>
      <c r="YO92" s="301"/>
      <c r="YP92" s="301"/>
      <c r="YQ92" s="301"/>
      <c r="YR92" s="301"/>
      <c r="YS92" s="301"/>
      <c r="YT92" s="301"/>
      <c r="YU92" s="301"/>
      <c r="YV92" s="301"/>
      <c r="YW92" s="301"/>
      <c r="YX92" s="301"/>
      <c r="YY92" s="301"/>
      <c r="YZ92" s="301"/>
      <c r="ZA92" s="301"/>
      <c r="ZB92" s="301"/>
      <c r="ZC92" s="301"/>
      <c r="ZD92" s="301"/>
      <c r="ZE92" s="301"/>
      <c r="ZF92" s="301"/>
      <c r="ZG92" s="301"/>
      <c r="ZH92" s="301"/>
      <c r="ZI92" s="301"/>
      <c r="ZJ92" s="301"/>
      <c r="ZK92" s="301"/>
      <c r="ZL92" s="301"/>
      <c r="ZM92" s="301"/>
      <c r="ZN92" s="301"/>
      <c r="ZO92" s="301"/>
      <c r="ZP92" s="301"/>
      <c r="ZQ92" s="301"/>
      <c r="ZR92" s="301"/>
      <c r="ZS92" s="301"/>
      <c r="ZT92" s="301"/>
      <c r="ZU92" s="301"/>
      <c r="ZV92" s="301"/>
      <c r="ZW92" s="301"/>
      <c r="ZX92" s="301"/>
      <c r="ZY92" s="301"/>
      <c r="ZZ92" s="301"/>
      <c r="AAA92" s="301"/>
      <c r="AAB92" s="301"/>
      <c r="AAC92" s="301"/>
      <c r="AAD92" s="301"/>
      <c r="AAE92" s="301"/>
      <c r="AAF92" s="301"/>
      <c r="AAG92" s="301"/>
      <c r="AAH92" s="301"/>
      <c r="AAI92" s="301"/>
      <c r="AAJ92" s="301"/>
      <c r="AAK92" s="301"/>
      <c r="AAL92" s="301"/>
      <c r="AAM92" s="301"/>
      <c r="AAN92" s="301"/>
      <c r="AAO92" s="301"/>
      <c r="AAP92" s="301"/>
      <c r="AAQ92" s="301"/>
      <c r="AAR92" s="301"/>
      <c r="AAS92" s="301"/>
      <c r="AAT92" s="301"/>
      <c r="AAU92" s="301"/>
      <c r="AAV92" s="301"/>
      <c r="AAW92" s="301"/>
      <c r="AAX92" s="301"/>
      <c r="AAY92" s="301"/>
      <c r="AAZ92" s="301"/>
      <c r="ABA92" s="301"/>
      <c r="ABB92" s="301"/>
      <c r="ABC92" s="301"/>
      <c r="ABD92" s="301"/>
      <c r="ABE92" s="301"/>
      <c r="ABF92" s="301"/>
      <c r="ABG92" s="301"/>
      <c r="ABH92" s="301"/>
      <c r="ABI92" s="301"/>
      <c r="ABJ92" s="301"/>
      <c r="ABK92" s="301"/>
      <c r="ABL92" s="301"/>
      <c r="ABM92" s="301"/>
      <c r="ABN92" s="301"/>
      <c r="ABO92" s="301"/>
      <c r="ABP92" s="301"/>
      <c r="ABQ92" s="301"/>
      <c r="ABR92" s="301"/>
      <c r="ABS92" s="301"/>
      <c r="ABT92" s="301"/>
      <c r="ABU92" s="301"/>
      <c r="ABV92" s="301"/>
      <c r="ABW92" s="301"/>
      <c r="ABX92" s="301"/>
      <c r="ABY92" s="301"/>
      <c r="ABZ92" s="301"/>
      <c r="ACA92" s="301"/>
      <c r="ACB92" s="301"/>
      <c r="ACC92" s="301"/>
      <c r="ACD92" s="301"/>
      <c r="ACE92" s="301"/>
      <c r="ACF92" s="301"/>
      <c r="ACG92" s="301"/>
      <c r="ACH92" s="301"/>
      <c r="ACI92" s="301"/>
      <c r="ACJ92" s="301"/>
      <c r="ACK92" s="301"/>
      <c r="ACL92" s="301"/>
      <c r="ACM92" s="301"/>
      <c r="ACN92" s="301"/>
      <c r="ACO92" s="301"/>
      <c r="ACP92" s="301"/>
      <c r="ACQ92" s="301"/>
      <c r="ACR92" s="301"/>
      <c r="ACS92" s="301"/>
      <c r="ACT92" s="301"/>
      <c r="ACU92" s="301"/>
      <c r="ACV92" s="301"/>
      <c r="ACW92" s="301"/>
      <c r="ACX92" s="301"/>
      <c r="ACY92" s="301"/>
      <c r="ACZ92" s="301"/>
      <c r="ADA92" s="301"/>
      <c r="ADB92" s="301"/>
      <c r="ADC92" s="301"/>
      <c r="ADD92" s="301"/>
      <c r="ADE92" s="301"/>
      <c r="ADF92" s="301"/>
      <c r="ADG92" s="301"/>
      <c r="ADH92" s="301"/>
      <c r="ADI92" s="301"/>
      <c r="ADJ92" s="301"/>
      <c r="ADK92" s="301"/>
      <c r="ADL92" s="301"/>
      <c r="ADM92" s="301"/>
      <c r="ADN92" s="301"/>
      <c r="ADO92" s="301"/>
      <c r="ADP92" s="301"/>
      <c r="ADQ92" s="301"/>
      <c r="ADR92" s="301"/>
      <c r="ADS92" s="301"/>
      <c r="ADT92" s="301"/>
      <c r="ADU92" s="301"/>
      <c r="ADV92" s="301"/>
      <c r="ADW92" s="301"/>
      <c r="ADX92" s="301"/>
      <c r="ADY92" s="301"/>
      <c r="ADZ92" s="301"/>
      <c r="AEA92" s="301"/>
      <c r="AEB92" s="301"/>
      <c r="AEC92" s="301"/>
      <c r="AED92" s="301"/>
      <c r="AEE92" s="301"/>
      <c r="AEF92" s="301"/>
      <c r="AEG92" s="301"/>
      <c r="AEH92" s="301"/>
      <c r="AEI92" s="301"/>
      <c r="AEJ92" s="301"/>
      <c r="AEK92" s="301"/>
      <c r="AEL92" s="301"/>
      <c r="AEM92" s="301"/>
      <c r="AEN92" s="301"/>
      <c r="AEO92" s="301"/>
      <c r="AEP92" s="301"/>
      <c r="AEQ92" s="301"/>
      <c r="AER92" s="301"/>
      <c r="AES92" s="301"/>
      <c r="AET92" s="301"/>
      <c r="AEU92" s="301"/>
      <c r="AEV92" s="301"/>
      <c r="AEW92" s="301"/>
      <c r="AEX92" s="301"/>
      <c r="AEY92" s="301"/>
      <c r="AEZ92" s="301"/>
      <c r="AFA92" s="301"/>
      <c r="AFB92" s="301"/>
      <c r="AFC92" s="301"/>
      <c r="AFD92" s="301"/>
      <c r="AFE92" s="301"/>
      <c r="AFF92" s="301"/>
      <c r="AFG92" s="301"/>
      <c r="AFH92" s="301"/>
      <c r="AFI92" s="301"/>
      <c r="AFJ92" s="301"/>
      <c r="AFK92" s="301"/>
      <c r="AFL92" s="301"/>
      <c r="AFM92" s="301"/>
      <c r="AFN92" s="301"/>
      <c r="AFO92" s="301"/>
      <c r="AFP92" s="301"/>
      <c r="AFQ92" s="301"/>
      <c r="AFR92" s="301"/>
      <c r="AFS92" s="301"/>
      <c r="AFT92" s="301"/>
      <c r="AFU92" s="301"/>
      <c r="AFV92" s="301"/>
      <c r="AFW92" s="301"/>
      <c r="AFX92" s="301"/>
      <c r="AFY92" s="301"/>
      <c r="AFZ92" s="301"/>
      <c r="AGA92" s="301"/>
      <c r="AGB92" s="301"/>
      <c r="AGC92" s="301"/>
      <c r="AGD92" s="301"/>
      <c r="AGE92" s="301"/>
      <c r="AGF92" s="301"/>
      <c r="AGG92" s="301"/>
      <c r="AGH92" s="301"/>
      <c r="AGI92" s="301"/>
      <c r="AGJ92" s="301"/>
      <c r="AGK92" s="301"/>
      <c r="AGL92" s="301"/>
      <c r="AGM92" s="301"/>
      <c r="AGN92" s="301"/>
      <c r="AGO92" s="301"/>
      <c r="AGP92" s="301"/>
      <c r="AGQ92" s="301"/>
      <c r="AGR92" s="301"/>
      <c r="AGS92" s="301"/>
      <c r="AGT92" s="301"/>
      <c r="AGU92" s="301"/>
      <c r="AGV92" s="301"/>
      <c r="AGW92" s="301"/>
      <c r="AGX92" s="301"/>
      <c r="AGY92" s="301"/>
      <c r="AGZ92" s="301"/>
      <c r="AHA92" s="301"/>
      <c r="AHB92" s="301"/>
      <c r="AHC92" s="301"/>
      <c r="AHD92" s="301"/>
      <c r="AHE92" s="301"/>
      <c r="AHF92" s="301"/>
      <c r="AHG92" s="301"/>
      <c r="AHH92" s="301"/>
      <c r="AHI92" s="301"/>
      <c r="AHJ92" s="301"/>
      <c r="AHK92" s="301"/>
      <c r="AHL92" s="301"/>
      <c r="AHM92" s="301"/>
      <c r="AHN92" s="301"/>
      <c r="AHO92" s="301"/>
      <c r="AHP92" s="301"/>
      <c r="AHQ92" s="301"/>
      <c r="AHR92" s="301"/>
      <c r="AHS92" s="301"/>
      <c r="AHT92" s="301"/>
      <c r="AHU92" s="301"/>
      <c r="AHV92" s="301"/>
      <c r="AHW92" s="301"/>
      <c r="AHX92" s="301"/>
      <c r="AHY92" s="301"/>
      <c r="AHZ92" s="301"/>
      <c r="AIA92" s="301"/>
      <c r="AIB92" s="301"/>
      <c r="AIC92" s="301"/>
      <c r="AID92" s="301"/>
      <c r="AIE92" s="301"/>
      <c r="AIF92" s="301"/>
      <c r="AIG92" s="301"/>
      <c r="AIH92" s="301"/>
      <c r="AII92" s="301"/>
      <c r="AIJ92" s="301"/>
      <c r="AIK92" s="301"/>
      <c r="AIL92" s="301"/>
      <c r="AIM92" s="301"/>
      <c r="AIN92" s="301"/>
      <c r="AIO92" s="301"/>
      <c r="AIP92" s="301"/>
      <c r="AIQ92" s="301"/>
      <c r="AIR92" s="301"/>
      <c r="AIS92" s="301"/>
      <c r="AIT92" s="301"/>
      <c r="AIU92" s="301"/>
      <c r="AIV92" s="301"/>
      <c r="AIW92" s="301"/>
      <c r="AIX92" s="301"/>
      <c r="AIY92" s="301"/>
      <c r="AIZ92" s="301"/>
      <c r="AJA92" s="301"/>
      <c r="AJB92" s="301"/>
      <c r="AJC92" s="301"/>
      <c r="AJD92" s="301"/>
      <c r="AJE92" s="301"/>
      <c r="AJF92" s="301"/>
      <c r="AJG92" s="301"/>
      <c r="AJH92" s="301"/>
      <c r="AJI92" s="301"/>
      <c r="AJJ92" s="301"/>
      <c r="AJK92" s="301"/>
      <c r="AJL92" s="301"/>
      <c r="AJM92" s="301"/>
      <c r="AJN92" s="301"/>
      <c r="AJO92" s="301"/>
      <c r="AJP92" s="301"/>
      <c r="AJQ92" s="301"/>
      <c r="AJR92" s="301"/>
      <c r="AJS92" s="301"/>
      <c r="AJT92" s="301"/>
      <c r="AJU92" s="301"/>
      <c r="AJV92" s="301"/>
      <c r="AJW92" s="301"/>
      <c r="AJX92" s="301"/>
      <c r="AJY92" s="301"/>
      <c r="AJZ92" s="301"/>
      <c r="AKA92" s="301"/>
      <c r="AKB92" s="301"/>
      <c r="AKC92" s="301"/>
      <c r="AKD92" s="301"/>
      <c r="AKE92" s="301"/>
      <c r="AKF92" s="301"/>
      <c r="AKG92" s="301"/>
      <c r="AKH92" s="301"/>
      <c r="AKI92" s="301"/>
      <c r="AKJ92" s="301"/>
      <c r="AKK92" s="301"/>
      <c r="AKL92" s="301"/>
      <c r="AKM92" s="301"/>
      <c r="AKN92" s="301"/>
      <c r="AKO92" s="301"/>
      <c r="AKP92" s="301"/>
      <c r="AKQ92" s="301"/>
      <c r="AKR92" s="301"/>
      <c r="AKS92" s="301"/>
      <c r="AKT92" s="301"/>
      <c r="AKU92" s="301"/>
      <c r="AKV92" s="301"/>
      <c r="AKW92" s="301"/>
      <c r="AKX92" s="301"/>
      <c r="AKY92" s="301"/>
      <c r="AKZ92" s="301"/>
      <c r="ALA92" s="301"/>
      <c r="ALB92" s="301"/>
      <c r="ALC92" s="301"/>
      <c r="ALD92" s="301"/>
      <c r="ALE92" s="301"/>
      <c r="ALF92" s="301"/>
      <c r="ALG92" s="301"/>
      <c r="ALH92" s="301"/>
      <c r="ALI92" s="301"/>
      <c r="ALJ92" s="301"/>
      <c r="ALK92" s="301"/>
      <c r="ALL92" s="301"/>
      <c r="ALM92" s="301"/>
      <c r="ALN92" s="301"/>
      <c r="ALO92" s="301"/>
      <c r="ALP92" s="301"/>
      <c r="ALQ92" s="301"/>
      <c r="ALR92" s="301"/>
      <c r="ALS92" s="301"/>
      <c r="ALT92" s="301"/>
      <c r="ALU92" s="301"/>
      <c r="ALV92" s="301"/>
      <c r="ALW92" s="301"/>
      <c r="ALX92" s="301"/>
      <c r="ALY92" s="301"/>
      <c r="ALZ92" s="301"/>
      <c r="AMA92" s="301"/>
      <c r="AMB92" s="301"/>
      <c r="AMC92" s="301"/>
      <c r="AMD92" s="301"/>
      <c r="AME92" s="301"/>
      <c r="AMF92" s="301"/>
      <c r="AMG92" s="301"/>
      <c r="AMH92" s="301"/>
      <c r="AMI92" s="301"/>
      <c r="AMJ92" s="301"/>
      <c r="AMK92" s="301"/>
    </row>
    <row r="93" spans="1:1025" ht="12.6" customHeight="1" thickBot="1" x14ac:dyDescent="0.25">
      <c r="A93" s="386"/>
      <c r="B93" s="386"/>
      <c r="C93" s="386"/>
      <c r="D93" s="387"/>
      <c r="E93" s="387"/>
      <c r="F93" s="387"/>
      <c r="H93" s="301"/>
      <c r="I93" s="301"/>
      <c r="J93" s="301"/>
      <c r="K93" s="301"/>
      <c r="L93" s="301"/>
      <c r="M93" s="301"/>
      <c r="N93" s="301"/>
      <c r="O93" s="301"/>
      <c r="P93" s="301"/>
      <c r="Q93" s="301"/>
      <c r="R93" s="301"/>
      <c r="S93" s="301"/>
      <c r="T93" s="301"/>
      <c r="U93" s="301"/>
      <c r="V93" s="301"/>
      <c r="W93" s="301"/>
      <c r="X93" s="301"/>
      <c r="Y93" s="301"/>
      <c r="Z93" s="301"/>
      <c r="AA93" s="301"/>
      <c r="AB93" s="301"/>
      <c r="AC93" s="301"/>
      <c r="AD93" s="301"/>
      <c r="AE93" s="301"/>
      <c r="AF93" s="301"/>
      <c r="AG93" s="301"/>
      <c r="AH93" s="301"/>
      <c r="AI93" s="301"/>
      <c r="AJ93" s="301"/>
      <c r="AK93" s="301"/>
      <c r="AL93" s="301"/>
      <c r="AM93" s="301"/>
      <c r="AN93" s="301"/>
      <c r="AO93" s="301"/>
      <c r="AP93" s="301"/>
      <c r="AQ93" s="301"/>
      <c r="AR93" s="301"/>
      <c r="AS93" s="301"/>
      <c r="AT93" s="301"/>
      <c r="AU93" s="301"/>
      <c r="AV93" s="301"/>
      <c r="AW93" s="301"/>
      <c r="AX93" s="301"/>
      <c r="AY93" s="301"/>
      <c r="AZ93" s="301"/>
      <c r="BA93" s="301"/>
      <c r="BB93" s="301"/>
      <c r="BC93" s="301"/>
      <c r="BD93" s="301"/>
      <c r="BE93" s="301"/>
      <c r="BF93" s="301"/>
      <c r="BG93" s="301"/>
      <c r="BH93" s="301"/>
      <c r="BI93" s="301"/>
      <c r="BJ93" s="301"/>
      <c r="BK93" s="301"/>
      <c r="BL93" s="301"/>
      <c r="BM93" s="301"/>
      <c r="BN93" s="301"/>
      <c r="BO93" s="301"/>
      <c r="BP93" s="301"/>
      <c r="BQ93" s="301"/>
      <c r="BR93" s="301"/>
      <c r="BS93" s="301"/>
      <c r="BT93" s="301"/>
      <c r="BU93" s="301"/>
      <c r="BV93" s="301"/>
      <c r="BW93" s="301"/>
      <c r="BX93" s="301"/>
      <c r="BY93" s="301"/>
      <c r="BZ93" s="301"/>
      <c r="CA93" s="301"/>
      <c r="CB93" s="301"/>
      <c r="CC93" s="301"/>
      <c r="CD93" s="301"/>
      <c r="CE93" s="301"/>
      <c r="CF93" s="301"/>
      <c r="CG93" s="301"/>
      <c r="CH93" s="301"/>
      <c r="CI93" s="301"/>
      <c r="CJ93" s="301"/>
      <c r="CK93" s="301"/>
      <c r="CL93" s="301"/>
      <c r="CM93" s="301"/>
      <c r="CN93" s="301"/>
      <c r="CO93" s="301"/>
      <c r="CP93" s="301"/>
      <c r="CQ93" s="301"/>
      <c r="CR93" s="301"/>
      <c r="CS93" s="301"/>
      <c r="CT93" s="301"/>
      <c r="CU93" s="301"/>
      <c r="CV93" s="301"/>
      <c r="CW93" s="301"/>
      <c r="CX93" s="301"/>
      <c r="CY93" s="301"/>
      <c r="CZ93" s="301"/>
      <c r="DA93" s="301"/>
      <c r="DB93" s="301"/>
      <c r="DC93" s="301"/>
      <c r="DD93" s="301"/>
      <c r="DE93" s="301"/>
      <c r="DF93" s="301"/>
      <c r="DG93" s="301"/>
      <c r="DH93" s="301"/>
      <c r="DI93" s="301"/>
      <c r="DJ93" s="301"/>
      <c r="DK93" s="301"/>
      <c r="DL93" s="301"/>
      <c r="DM93" s="301"/>
      <c r="DN93" s="301"/>
      <c r="DO93" s="301"/>
      <c r="DP93" s="301"/>
      <c r="DQ93" s="301"/>
      <c r="DR93" s="301"/>
      <c r="DS93" s="301"/>
      <c r="DT93" s="301"/>
      <c r="DU93" s="301"/>
      <c r="DV93" s="301"/>
      <c r="DW93" s="301"/>
      <c r="DX93" s="301"/>
      <c r="DY93" s="301"/>
      <c r="DZ93" s="301"/>
      <c r="EA93" s="301"/>
      <c r="EB93" s="301"/>
      <c r="EC93" s="301"/>
      <c r="ED93" s="301"/>
      <c r="EE93" s="301"/>
      <c r="EF93" s="301"/>
      <c r="EG93" s="301"/>
      <c r="EH93" s="301"/>
      <c r="EI93" s="301"/>
      <c r="EJ93" s="301"/>
      <c r="EK93" s="301"/>
      <c r="EL93" s="301"/>
      <c r="EM93" s="301"/>
      <c r="EN93" s="301"/>
      <c r="EO93" s="301"/>
      <c r="EP93" s="301"/>
      <c r="EQ93" s="301"/>
      <c r="ER93" s="301"/>
      <c r="ES93" s="301"/>
      <c r="ET93" s="301"/>
      <c r="EU93" s="301"/>
      <c r="EV93" s="301"/>
      <c r="EW93" s="301"/>
      <c r="EX93" s="301"/>
      <c r="EY93" s="301"/>
      <c r="EZ93" s="301"/>
      <c r="FA93" s="301"/>
      <c r="FB93" s="301"/>
      <c r="FC93" s="301"/>
      <c r="FD93" s="301"/>
      <c r="FE93" s="301"/>
      <c r="FF93" s="301"/>
      <c r="FG93" s="301"/>
      <c r="FH93" s="301"/>
      <c r="FI93" s="301"/>
      <c r="FJ93" s="301"/>
      <c r="FK93" s="301"/>
      <c r="FL93" s="301"/>
      <c r="FM93" s="301"/>
      <c r="FN93" s="301"/>
      <c r="FO93" s="301"/>
      <c r="FP93" s="301"/>
      <c r="FQ93" s="301"/>
      <c r="FR93" s="301"/>
      <c r="FS93" s="301"/>
      <c r="FT93" s="301"/>
      <c r="FU93" s="301"/>
      <c r="FV93" s="301"/>
      <c r="FW93" s="301"/>
      <c r="FX93" s="301"/>
      <c r="FY93" s="301"/>
      <c r="FZ93" s="301"/>
      <c r="GA93" s="301"/>
      <c r="GB93" s="301"/>
      <c r="GC93" s="301"/>
      <c r="GD93" s="301"/>
      <c r="GE93" s="301"/>
      <c r="GF93" s="301"/>
      <c r="GG93" s="301"/>
      <c r="GH93" s="301"/>
      <c r="GI93" s="301"/>
      <c r="GJ93" s="301"/>
      <c r="GK93" s="301"/>
      <c r="GL93" s="301"/>
      <c r="GM93" s="301"/>
      <c r="GN93" s="301"/>
      <c r="GO93" s="301"/>
      <c r="GP93" s="301"/>
      <c r="GQ93" s="301"/>
      <c r="GR93" s="301"/>
      <c r="GS93" s="301"/>
      <c r="GT93" s="301"/>
      <c r="GU93" s="301"/>
      <c r="GV93" s="301"/>
      <c r="GW93" s="301"/>
      <c r="GX93" s="301"/>
      <c r="GY93" s="301"/>
      <c r="GZ93" s="301"/>
      <c r="HA93" s="301"/>
      <c r="HB93" s="301"/>
      <c r="HC93" s="301"/>
      <c r="HD93" s="301"/>
      <c r="HE93" s="301"/>
      <c r="HF93" s="301"/>
      <c r="HG93" s="301"/>
      <c r="HH93" s="301"/>
      <c r="HI93" s="301"/>
      <c r="HJ93" s="301"/>
      <c r="HK93" s="301"/>
      <c r="HL93" s="301"/>
      <c r="HM93" s="301"/>
      <c r="HN93" s="301"/>
      <c r="HO93" s="301"/>
      <c r="HP93" s="301"/>
      <c r="HQ93" s="301"/>
      <c r="HR93" s="301"/>
      <c r="HS93" s="301"/>
      <c r="HT93" s="301"/>
      <c r="HU93" s="301"/>
      <c r="HV93" s="301"/>
      <c r="HW93" s="301"/>
      <c r="HX93" s="301"/>
      <c r="HY93" s="301"/>
      <c r="HZ93" s="301"/>
      <c r="IA93" s="301"/>
      <c r="IB93" s="301"/>
      <c r="IC93" s="301"/>
      <c r="ID93" s="301"/>
      <c r="IE93" s="301"/>
      <c r="IF93" s="301"/>
      <c r="IG93" s="301"/>
      <c r="IH93" s="301"/>
      <c r="II93" s="301"/>
      <c r="IJ93" s="301"/>
      <c r="IK93" s="301"/>
      <c r="IL93" s="301"/>
      <c r="IM93" s="301"/>
      <c r="IN93" s="301"/>
      <c r="IO93" s="301"/>
      <c r="IP93" s="301"/>
      <c r="IQ93" s="301"/>
      <c r="IR93" s="301"/>
      <c r="IS93" s="301"/>
      <c r="IT93" s="301"/>
      <c r="IU93" s="301"/>
      <c r="IV93" s="301"/>
      <c r="IW93" s="301"/>
      <c r="IX93" s="301"/>
      <c r="IY93" s="301"/>
      <c r="IZ93" s="301"/>
      <c r="JA93" s="301"/>
      <c r="JB93" s="301"/>
      <c r="JC93" s="301"/>
      <c r="JD93" s="301"/>
      <c r="JE93" s="301"/>
      <c r="JF93" s="301"/>
      <c r="JG93" s="301"/>
      <c r="JH93" s="301"/>
      <c r="JI93" s="301"/>
      <c r="JJ93" s="301"/>
      <c r="JK93" s="301"/>
      <c r="JL93" s="301"/>
      <c r="JM93" s="301"/>
      <c r="JN93" s="301"/>
      <c r="JO93" s="301"/>
      <c r="JP93" s="301"/>
      <c r="JQ93" s="301"/>
      <c r="JR93" s="301"/>
      <c r="JS93" s="301"/>
      <c r="JT93" s="301"/>
      <c r="JU93" s="301"/>
      <c r="JV93" s="301"/>
      <c r="JW93" s="301"/>
      <c r="JX93" s="301"/>
      <c r="JY93" s="301"/>
      <c r="JZ93" s="301"/>
      <c r="KA93" s="301"/>
      <c r="KB93" s="301"/>
      <c r="KC93" s="301"/>
      <c r="KD93" s="301"/>
      <c r="KE93" s="301"/>
      <c r="KF93" s="301"/>
      <c r="KG93" s="301"/>
      <c r="KH93" s="301"/>
      <c r="KI93" s="301"/>
      <c r="KJ93" s="301"/>
      <c r="KK93" s="301"/>
      <c r="KL93" s="301"/>
      <c r="KM93" s="301"/>
      <c r="KN93" s="301"/>
      <c r="KO93" s="301"/>
      <c r="KP93" s="301"/>
      <c r="KQ93" s="301"/>
      <c r="KR93" s="301"/>
      <c r="KS93" s="301"/>
      <c r="KT93" s="301"/>
      <c r="KU93" s="301"/>
      <c r="KV93" s="301"/>
      <c r="KW93" s="301"/>
      <c r="KX93" s="301"/>
      <c r="KY93" s="301"/>
      <c r="KZ93" s="301"/>
      <c r="LA93" s="301"/>
      <c r="LB93" s="301"/>
      <c r="LC93" s="301"/>
      <c r="LD93" s="301"/>
      <c r="LE93" s="301"/>
      <c r="LF93" s="301"/>
      <c r="LG93" s="301"/>
      <c r="LH93" s="301"/>
      <c r="LI93" s="301"/>
      <c r="LJ93" s="301"/>
      <c r="LK93" s="301"/>
      <c r="LL93" s="301"/>
      <c r="LM93" s="301"/>
      <c r="LN93" s="301"/>
      <c r="LO93" s="301"/>
      <c r="LP93" s="301"/>
      <c r="LQ93" s="301"/>
      <c r="LR93" s="301"/>
      <c r="LS93" s="301"/>
      <c r="LT93" s="301"/>
      <c r="LU93" s="301"/>
      <c r="LV93" s="301"/>
      <c r="LW93" s="301"/>
      <c r="LX93" s="301"/>
      <c r="LY93" s="301"/>
      <c r="LZ93" s="301"/>
      <c r="MA93" s="301"/>
      <c r="MB93" s="301"/>
      <c r="MC93" s="301"/>
      <c r="MD93" s="301"/>
      <c r="ME93" s="301"/>
      <c r="MF93" s="301"/>
      <c r="MG93" s="301"/>
      <c r="MH93" s="301"/>
      <c r="MI93" s="301"/>
      <c r="MJ93" s="301"/>
      <c r="MK93" s="301"/>
      <c r="ML93" s="301"/>
      <c r="MM93" s="301"/>
      <c r="MN93" s="301"/>
      <c r="MO93" s="301"/>
      <c r="MP93" s="301"/>
      <c r="MQ93" s="301"/>
      <c r="MR93" s="301"/>
      <c r="MS93" s="301"/>
      <c r="MT93" s="301"/>
      <c r="MU93" s="301"/>
      <c r="MV93" s="301"/>
      <c r="MW93" s="301"/>
      <c r="MX93" s="301"/>
      <c r="MY93" s="301"/>
      <c r="MZ93" s="301"/>
      <c r="NA93" s="301"/>
      <c r="NB93" s="301"/>
      <c r="NC93" s="301"/>
      <c r="ND93" s="301"/>
      <c r="NE93" s="301"/>
      <c r="NF93" s="301"/>
      <c r="NG93" s="301"/>
      <c r="NH93" s="301"/>
      <c r="NI93" s="301"/>
      <c r="NJ93" s="301"/>
      <c r="NK93" s="301"/>
      <c r="NL93" s="301"/>
      <c r="NM93" s="301"/>
      <c r="NN93" s="301"/>
      <c r="NO93" s="301"/>
      <c r="NP93" s="301"/>
      <c r="NQ93" s="301"/>
      <c r="NR93" s="301"/>
      <c r="NS93" s="301"/>
      <c r="NT93" s="301"/>
      <c r="NU93" s="301"/>
      <c r="NV93" s="301"/>
      <c r="NW93" s="301"/>
      <c r="NX93" s="301"/>
      <c r="NY93" s="301"/>
      <c r="NZ93" s="301"/>
      <c r="OA93" s="301"/>
      <c r="OB93" s="301"/>
      <c r="OC93" s="301"/>
      <c r="OD93" s="301"/>
      <c r="OE93" s="301"/>
      <c r="OF93" s="301"/>
      <c r="OG93" s="301"/>
      <c r="OH93" s="301"/>
      <c r="OI93" s="301"/>
      <c r="OJ93" s="301"/>
      <c r="OK93" s="301"/>
      <c r="OL93" s="301"/>
      <c r="OM93" s="301"/>
      <c r="ON93" s="301"/>
      <c r="OO93" s="301"/>
      <c r="OP93" s="301"/>
      <c r="OQ93" s="301"/>
      <c r="OR93" s="301"/>
      <c r="OS93" s="301"/>
      <c r="OT93" s="301"/>
      <c r="OU93" s="301"/>
      <c r="OV93" s="301"/>
      <c r="OW93" s="301"/>
      <c r="OX93" s="301"/>
      <c r="OY93" s="301"/>
      <c r="OZ93" s="301"/>
      <c r="PA93" s="301"/>
      <c r="PB93" s="301"/>
      <c r="PC93" s="301"/>
      <c r="PD93" s="301"/>
      <c r="PE93" s="301"/>
      <c r="PF93" s="301"/>
      <c r="PG93" s="301"/>
      <c r="PH93" s="301"/>
      <c r="PI93" s="301"/>
      <c r="PJ93" s="301"/>
      <c r="PK93" s="301"/>
      <c r="PL93" s="301"/>
      <c r="PM93" s="301"/>
      <c r="PN93" s="301"/>
      <c r="PO93" s="301"/>
      <c r="PP93" s="301"/>
      <c r="PQ93" s="301"/>
      <c r="PR93" s="301"/>
      <c r="PS93" s="301"/>
      <c r="PT93" s="301"/>
      <c r="PU93" s="301"/>
      <c r="PV93" s="301"/>
      <c r="PW93" s="301"/>
      <c r="PX93" s="301"/>
      <c r="PY93" s="301"/>
      <c r="PZ93" s="301"/>
      <c r="QA93" s="301"/>
      <c r="QB93" s="301"/>
      <c r="QC93" s="301"/>
      <c r="QD93" s="301"/>
      <c r="QE93" s="301"/>
      <c r="QF93" s="301"/>
      <c r="QG93" s="301"/>
      <c r="QH93" s="301"/>
      <c r="QI93" s="301"/>
      <c r="QJ93" s="301"/>
      <c r="QK93" s="301"/>
      <c r="QL93" s="301"/>
      <c r="QM93" s="301"/>
      <c r="QN93" s="301"/>
      <c r="QO93" s="301"/>
      <c r="QP93" s="301"/>
      <c r="QQ93" s="301"/>
      <c r="QR93" s="301"/>
      <c r="QS93" s="301"/>
      <c r="QT93" s="301"/>
      <c r="QU93" s="301"/>
      <c r="QV93" s="301"/>
      <c r="QW93" s="301"/>
      <c r="QX93" s="301"/>
      <c r="QY93" s="301"/>
      <c r="QZ93" s="301"/>
      <c r="RA93" s="301"/>
      <c r="RB93" s="301"/>
      <c r="RC93" s="301"/>
      <c r="RD93" s="301"/>
      <c r="RE93" s="301"/>
      <c r="RF93" s="301"/>
      <c r="RG93" s="301"/>
      <c r="RH93" s="301"/>
      <c r="RI93" s="301"/>
      <c r="RJ93" s="301"/>
      <c r="RK93" s="301"/>
      <c r="RL93" s="301"/>
      <c r="RM93" s="301"/>
      <c r="RN93" s="301"/>
      <c r="RO93" s="301"/>
      <c r="RP93" s="301"/>
      <c r="RQ93" s="301"/>
      <c r="RR93" s="301"/>
      <c r="RS93" s="301"/>
      <c r="RT93" s="301"/>
      <c r="RU93" s="301"/>
      <c r="RV93" s="301"/>
      <c r="RW93" s="301"/>
      <c r="RX93" s="301"/>
      <c r="RY93" s="301"/>
      <c r="RZ93" s="301"/>
      <c r="SA93" s="301"/>
      <c r="SB93" s="301"/>
      <c r="SC93" s="301"/>
      <c r="SD93" s="301"/>
      <c r="SE93" s="301"/>
      <c r="SF93" s="301"/>
      <c r="SG93" s="301"/>
      <c r="SH93" s="301"/>
      <c r="SI93" s="301"/>
      <c r="SJ93" s="301"/>
      <c r="SK93" s="301"/>
      <c r="SL93" s="301"/>
      <c r="SM93" s="301"/>
      <c r="SN93" s="301"/>
      <c r="SO93" s="301"/>
      <c r="SP93" s="301"/>
      <c r="SQ93" s="301"/>
      <c r="SR93" s="301"/>
      <c r="SS93" s="301"/>
      <c r="ST93" s="301"/>
      <c r="SU93" s="301"/>
      <c r="SV93" s="301"/>
      <c r="SW93" s="301"/>
      <c r="SX93" s="301"/>
      <c r="SY93" s="301"/>
      <c r="SZ93" s="301"/>
      <c r="TA93" s="301"/>
      <c r="TB93" s="301"/>
      <c r="TC93" s="301"/>
      <c r="TD93" s="301"/>
      <c r="TE93" s="301"/>
      <c r="TF93" s="301"/>
      <c r="TG93" s="301"/>
      <c r="TH93" s="301"/>
      <c r="TI93" s="301"/>
      <c r="TJ93" s="301"/>
      <c r="TK93" s="301"/>
      <c r="TL93" s="301"/>
      <c r="TM93" s="301"/>
      <c r="TN93" s="301"/>
      <c r="TO93" s="301"/>
      <c r="TP93" s="301"/>
      <c r="TQ93" s="301"/>
      <c r="TR93" s="301"/>
      <c r="TS93" s="301"/>
      <c r="TT93" s="301"/>
      <c r="TU93" s="301"/>
      <c r="TV93" s="301"/>
      <c r="TW93" s="301"/>
      <c r="TX93" s="301"/>
      <c r="TY93" s="301"/>
      <c r="TZ93" s="301"/>
      <c r="UA93" s="301"/>
      <c r="UB93" s="301"/>
      <c r="UC93" s="301"/>
      <c r="UD93" s="301"/>
      <c r="UE93" s="301"/>
      <c r="UF93" s="301"/>
      <c r="UG93" s="301"/>
      <c r="UH93" s="301"/>
      <c r="UI93" s="301"/>
      <c r="UJ93" s="301"/>
      <c r="UK93" s="301"/>
      <c r="UL93" s="301"/>
      <c r="UM93" s="301"/>
      <c r="UN93" s="301"/>
      <c r="UO93" s="301"/>
      <c r="UP93" s="301"/>
      <c r="UQ93" s="301"/>
      <c r="UR93" s="301"/>
      <c r="US93" s="301"/>
      <c r="UT93" s="301"/>
      <c r="UU93" s="301"/>
      <c r="UV93" s="301"/>
      <c r="UW93" s="301"/>
      <c r="UX93" s="301"/>
      <c r="UY93" s="301"/>
      <c r="UZ93" s="301"/>
      <c r="VA93" s="301"/>
      <c r="VB93" s="301"/>
      <c r="VC93" s="301"/>
      <c r="VD93" s="301"/>
      <c r="VE93" s="301"/>
      <c r="VF93" s="301"/>
      <c r="VG93" s="301"/>
      <c r="VH93" s="301"/>
      <c r="VI93" s="301"/>
      <c r="VJ93" s="301"/>
      <c r="VK93" s="301"/>
      <c r="VL93" s="301"/>
      <c r="VM93" s="301"/>
      <c r="VN93" s="301"/>
      <c r="VO93" s="301"/>
      <c r="VP93" s="301"/>
      <c r="VQ93" s="301"/>
      <c r="VR93" s="301"/>
      <c r="VS93" s="301"/>
      <c r="VT93" s="301"/>
      <c r="VU93" s="301"/>
      <c r="VV93" s="301"/>
      <c r="VW93" s="301"/>
      <c r="VX93" s="301"/>
      <c r="VY93" s="301"/>
      <c r="VZ93" s="301"/>
      <c r="WA93" s="301"/>
      <c r="WB93" s="301"/>
      <c r="WC93" s="301"/>
      <c r="WD93" s="301"/>
      <c r="WE93" s="301"/>
      <c r="WF93" s="301"/>
      <c r="WG93" s="301"/>
      <c r="WH93" s="301"/>
      <c r="WI93" s="301"/>
      <c r="WJ93" s="301"/>
      <c r="WK93" s="301"/>
      <c r="WL93" s="301"/>
      <c r="WM93" s="301"/>
      <c r="WN93" s="301"/>
      <c r="WO93" s="301"/>
      <c r="WP93" s="301"/>
      <c r="WQ93" s="301"/>
      <c r="WR93" s="301"/>
      <c r="WS93" s="301"/>
      <c r="WT93" s="301"/>
      <c r="WU93" s="301"/>
      <c r="WV93" s="301"/>
      <c r="WW93" s="301"/>
      <c r="WX93" s="301"/>
      <c r="WY93" s="301"/>
      <c r="WZ93" s="301"/>
      <c r="XA93" s="301"/>
      <c r="XB93" s="301"/>
      <c r="XC93" s="301"/>
      <c r="XD93" s="301"/>
      <c r="XE93" s="301"/>
      <c r="XF93" s="301"/>
      <c r="XG93" s="301"/>
      <c r="XH93" s="301"/>
      <c r="XI93" s="301"/>
      <c r="XJ93" s="301"/>
      <c r="XK93" s="301"/>
      <c r="XL93" s="301"/>
      <c r="XM93" s="301"/>
      <c r="XN93" s="301"/>
      <c r="XO93" s="301"/>
      <c r="XP93" s="301"/>
      <c r="XQ93" s="301"/>
      <c r="XR93" s="301"/>
      <c r="XS93" s="301"/>
      <c r="XT93" s="301"/>
      <c r="XU93" s="301"/>
      <c r="XV93" s="301"/>
      <c r="XW93" s="301"/>
      <c r="XX93" s="301"/>
      <c r="XY93" s="301"/>
      <c r="XZ93" s="301"/>
      <c r="YA93" s="301"/>
      <c r="YB93" s="301"/>
      <c r="YC93" s="301"/>
      <c r="YD93" s="301"/>
      <c r="YE93" s="301"/>
      <c r="YF93" s="301"/>
      <c r="YG93" s="301"/>
      <c r="YH93" s="301"/>
      <c r="YI93" s="301"/>
      <c r="YJ93" s="301"/>
      <c r="YK93" s="301"/>
      <c r="YL93" s="301"/>
      <c r="YM93" s="301"/>
      <c r="YN93" s="301"/>
      <c r="YO93" s="301"/>
      <c r="YP93" s="301"/>
      <c r="YQ93" s="301"/>
      <c r="YR93" s="301"/>
      <c r="YS93" s="301"/>
      <c r="YT93" s="301"/>
      <c r="YU93" s="301"/>
      <c r="YV93" s="301"/>
      <c r="YW93" s="301"/>
      <c r="YX93" s="301"/>
      <c r="YY93" s="301"/>
      <c r="YZ93" s="301"/>
      <c r="ZA93" s="301"/>
      <c r="ZB93" s="301"/>
      <c r="ZC93" s="301"/>
      <c r="ZD93" s="301"/>
      <c r="ZE93" s="301"/>
      <c r="ZF93" s="301"/>
      <c r="ZG93" s="301"/>
      <c r="ZH93" s="301"/>
      <c r="ZI93" s="301"/>
      <c r="ZJ93" s="301"/>
      <c r="ZK93" s="301"/>
      <c r="ZL93" s="301"/>
      <c r="ZM93" s="301"/>
      <c r="ZN93" s="301"/>
      <c r="ZO93" s="301"/>
      <c r="ZP93" s="301"/>
      <c r="ZQ93" s="301"/>
      <c r="ZR93" s="301"/>
      <c r="ZS93" s="301"/>
      <c r="ZT93" s="301"/>
      <c r="ZU93" s="301"/>
      <c r="ZV93" s="301"/>
      <c r="ZW93" s="301"/>
      <c r="ZX93" s="301"/>
      <c r="ZY93" s="301"/>
      <c r="ZZ93" s="301"/>
      <c r="AAA93" s="301"/>
      <c r="AAB93" s="301"/>
      <c r="AAC93" s="301"/>
      <c r="AAD93" s="301"/>
      <c r="AAE93" s="301"/>
      <c r="AAF93" s="301"/>
      <c r="AAG93" s="301"/>
      <c r="AAH93" s="301"/>
      <c r="AAI93" s="301"/>
      <c r="AAJ93" s="301"/>
      <c r="AAK93" s="301"/>
      <c r="AAL93" s="301"/>
      <c r="AAM93" s="301"/>
      <c r="AAN93" s="301"/>
      <c r="AAO93" s="301"/>
      <c r="AAP93" s="301"/>
      <c r="AAQ93" s="301"/>
      <c r="AAR93" s="301"/>
      <c r="AAS93" s="301"/>
      <c r="AAT93" s="301"/>
      <c r="AAU93" s="301"/>
      <c r="AAV93" s="301"/>
      <c r="AAW93" s="301"/>
      <c r="AAX93" s="301"/>
      <c r="AAY93" s="301"/>
      <c r="AAZ93" s="301"/>
      <c r="ABA93" s="301"/>
      <c r="ABB93" s="301"/>
      <c r="ABC93" s="301"/>
      <c r="ABD93" s="301"/>
      <c r="ABE93" s="301"/>
      <c r="ABF93" s="301"/>
      <c r="ABG93" s="301"/>
      <c r="ABH93" s="301"/>
      <c r="ABI93" s="301"/>
      <c r="ABJ93" s="301"/>
      <c r="ABK93" s="301"/>
      <c r="ABL93" s="301"/>
      <c r="ABM93" s="301"/>
      <c r="ABN93" s="301"/>
      <c r="ABO93" s="301"/>
      <c r="ABP93" s="301"/>
      <c r="ABQ93" s="301"/>
      <c r="ABR93" s="301"/>
      <c r="ABS93" s="301"/>
      <c r="ABT93" s="301"/>
      <c r="ABU93" s="301"/>
      <c r="ABV93" s="301"/>
      <c r="ABW93" s="301"/>
      <c r="ABX93" s="301"/>
      <c r="ABY93" s="301"/>
      <c r="ABZ93" s="301"/>
      <c r="ACA93" s="301"/>
      <c r="ACB93" s="301"/>
      <c r="ACC93" s="301"/>
      <c r="ACD93" s="301"/>
      <c r="ACE93" s="301"/>
      <c r="ACF93" s="301"/>
      <c r="ACG93" s="301"/>
      <c r="ACH93" s="301"/>
      <c r="ACI93" s="301"/>
      <c r="ACJ93" s="301"/>
      <c r="ACK93" s="301"/>
      <c r="ACL93" s="301"/>
      <c r="ACM93" s="301"/>
      <c r="ACN93" s="301"/>
      <c r="ACO93" s="301"/>
      <c r="ACP93" s="301"/>
      <c r="ACQ93" s="301"/>
      <c r="ACR93" s="301"/>
      <c r="ACS93" s="301"/>
      <c r="ACT93" s="301"/>
      <c r="ACU93" s="301"/>
      <c r="ACV93" s="301"/>
      <c r="ACW93" s="301"/>
      <c r="ACX93" s="301"/>
      <c r="ACY93" s="301"/>
      <c r="ACZ93" s="301"/>
      <c r="ADA93" s="301"/>
      <c r="ADB93" s="301"/>
      <c r="ADC93" s="301"/>
      <c r="ADD93" s="301"/>
      <c r="ADE93" s="301"/>
      <c r="ADF93" s="301"/>
      <c r="ADG93" s="301"/>
      <c r="ADH93" s="301"/>
      <c r="ADI93" s="301"/>
      <c r="ADJ93" s="301"/>
      <c r="ADK93" s="301"/>
      <c r="ADL93" s="301"/>
      <c r="ADM93" s="301"/>
      <c r="ADN93" s="301"/>
      <c r="ADO93" s="301"/>
      <c r="ADP93" s="301"/>
      <c r="ADQ93" s="301"/>
      <c r="ADR93" s="301"/>
      <c r="ADS93" s="301"/>
      <c r="ADT93" s="301"/>
      <c r="ADU93" s="301"/>
      <c r="ADV93" s="301"/>
      <c r="ADW93" s="301"/>
      <c r="ADX93" s="301"/>
      <c r="ADY93" s="301"/>
      <c r="ADZ93" s="301"/>
      <c r="AEA93" s="301"/>
      <c r="AEB93" s="301"/>
      <c r="AEC93" s="301"/>
      <c r="AED93" s="301"/>
      <c r="AEE93" s="301"/>
      <c r="AEF93" s="301"/>
      <c r="AEG93" s="301"/>
      <c r="AEH93" s="301"/>
      <c r="AEI93" s="301"/>
      <c r="AEJ93" s="301"/>
      <c r="AEK93" s="301"/>
      <c r="AEL93" s="301"/>
      <c r="AEM93" s="301"/>
      <c r="AEN93" s="301"/>
      <c r="AEO93" s="301"/>
      <c r="AEP93" s="301"/>
      <c r="AEQ93" s="301"/>
      <c r="AER93" s="301"/>
      <c r="AES93" s="301"/>
      <c r="AET93" s="301"/>
      <c r="AEU93" s="301"/>
      <c r="AEV93" s="301"/>
      <c r="AEW93" s="301"/>
      <c r="AEX93" s="301"/>
      <c r="AEY93" s="301"/>
      <c r="AEZ93" s="301"/>
      <c r="AFA93" s="301"/>
      <c r="AFB93" s="301"/>
      <c r="AFC93" s="301"/>
      <c r="AFD93" s="301"/>
      <c r="AFE93" s="301"/>
      <c r="AFF93" s="301"/>
      <c r="AFG93" s="301"/>
      <c r="AFH93" s="301"/>
      <c r="AFI93" s="301"/>
      <c r="AFJ93" s="301"/>
      <c r="AFK93" s="301"/>
      <c r="AFL93" s="301"/>
      <c r="AFM93" s="301"/>
      <c r="AFN93" s="301"/>
      <c r="AFO93" s="301"/>
      <c r="AFP93" s="301"/>
      <c r="AFQ93" s="301"/>
      <c r="AFR93" s="301"/>
      <c r="AFS93" s="301"/>
      <c r="AFT93" s="301"/>
      <c r="AFU93" s="301"/>
      <c r="AFV93" s="301"/>
      <c r="AFW93" s="301"/>
      <c r="AFX93" s="301"/>
      <c r="AFY93" s="301"/>
      <c r="AFZ93" s="301"/>
      <c r="AGA93" s="301"/>
      <c r="AGB93" s="301"/>
      <c r="AGC93" s="301"/>
      <c r="AGD93" s="301"/>
      <c r="AGE93" s="301"/>
      <c r="AGF93" s="301"/>
      <c r="AGG93" s="301"/>
      <c r="AGH93" s="301"/>
      <c r="AGI93" s="301"/>
      <c r="AGJ93" s="301"/>
      <c r="AGK93" s="301"/>
      <c r="AGL93" s="301"/>
      <c r="AGM93" s="301"/>
      <c r="AGN93" s="301"/>
      <c r="AGO93" s="301"/>
      <c r="AGP93" s="301"/>
      <c r="AGQ93" s="301"/>
      <c r="AGR93" s="301"/>
      <c r="AGS93" s="301"/>
      <c r="AGT93" s="301"/>
      <c r="AGU93" s="301"/>
      <c r="AGV93" s="301"/>
      <c r="AGW93" s="301"/>
      <c r="AGX93" s="301"/>
      <c r="AGY93" s="301"/>
      <c r="AGZ93" s="301"/>
      <c r="AHA93" s="301"/>
      <c r="AHB93" s="301"/>
      <c r="AHC93" s="301"/>
      <c r="AHD93" s="301"/>
      <c r="AHE93" s="301"/>
      <c r="AHF93" s="301"/>
      <c r="AHG93" s="301"/>
      <c r="AHH93" s="301"/>
      <c r="AHI93" s="301"/>
      <c r="AHJ93" s="301"/>
      <c r="AHK93" s="301"/>
      <c r="AHL93" s="301"/>
      <c r="AHM93" s="301"/>
      <c r="AHN93" s="301"/>
      <c r="AHO93" s="301"/>
      <c r="AHP93" s="301"/>
      <c r="AHQ93" s="301"/>
      <c r="AHR93" s="301"/>
      <c r="AHS93" s="301"/>
      <c r="AHT93" s="301"/>
      <c r="AHU93" s="301"/>
      <c r="AHV93" s="301"/>
      <c r="AHW93" s="301"/>
      <c r="AHX93" s="301"/>
      <c r="AHY93" s="301"/>
      <c r="AHZ93" s="301"/>
      <c r="AIA93" s="301"/>
      <c r="AIB93" s="301"/>
      <c r="AIC93" s="301"/>
      <c r="AID93" s="301"/>
      <c r="AIE93" s="301"/>
      <c r="AIF93" s="301"/>
      <c r="AIG93" s="301"/>
      <c r="AIH93" s="301"/>
      <c r="AII93" s="301"/>
      <c r="AIJ93" s="301"/>
      <c r="AIK93" s="301"/>
      <c r="AIL93" s="301"/>
      <c r="AIM93" s="301"/>
      <c r="AIN93" s="301"/>
      <c r="AIO93" s="301"/>
      <c r="AIP93" s="301"/>
      <c r="AIQ93" s="301"/>
      <c r="AIR93" s="301"/>
      <c r="AIS93" s="301"/>
      <c r="AIT93" s="301"/>
      <c r="AIU93" s="301"/>
      <c r="AIV93" s="301"/>
      <c r="AIW93" s="301"/>
      <c r="AIX93" s="301"/>
      <c r="AIY93" s="301"/>
      <c r="AIZ93" s="301"/>
      <c r="AJA93" s="301"/>
      <c r="AJB93" s="301"/>
      <c r="AJC93" s="301"/>
      <c r="AJD93" s="301"/>
      <c r="AJE93" s="301"/>
      <c r="AJF93" s="301"/>
      <c r="AJG93" s="301"/>
      <c r="AJH93" s="301"/>
      <c r="AJI93" s="301"/>
      <c r="AJJ93" s="301"/>
      <c r="AJK93" s="301"/>
      <c r="AJL93" s="301"/>
      <c r="AJM93" s="301"/>
      <c r="AJN93" s="301"/>
      <c r="AJO93" s="301"/>
      <c r="AJP93" s="301"/>
      <c r="AJQ93" s="301"/>
      <c r="AJR93" s="301"/>
      <c r="AJS93" s="301"/>
      <c r="AJT93" s="301"/>
      <c r="AJU93" s="301"/>
      <c r="AJV93" s="301"/>
      <c r="AJW93" s="301"/>
      <c r="AJX93" s="301"/>
      <c r="AJY93" s="301"/>
      <c r="AJZ93" s="301"/>
      <c r="AKA93" s="301"/>
      <c r="AKB93" s="301"/>
      <c r="AKC93" s="301"/>
      <c r="AKD93" s="301"/>
      <c r="AKE93" s="301"/>
      <c r="AKF93" s="301"/>
      <c r="AKG93" s="301"/>
      <c r="AKH93" s="301"/>
      <c r="AKI93" s="301"/>
      <c r="AKJ93" s="301"/>
      <c r="AKK93" s="301"/>
      <c r="AKL93" s="301"/>
      <c r="AKM93" s="301"/>
      <c r="AKN93" s="301"/>
      <c r="AKO93" s="301"/>
      <c r="AKP93" s="301"/>
      <c r="AKQ93" s="301"/>
      <c r="AKR93" s="301"/>
      <c r="AKS93" s="301"/>
      <c r="AKT93" s="301"/>
      <c r="AKU93" s="301"/>
      <c r="AKV93" s="301"/>
      <c r="AKW93" s="301"/>
      <c r="AKX93" s="301"/>
      <c r="AKY93" s="301"/>
      <c r="AKZ93" s="301"/>
      <c r="ALA93" s="301"/>
      <c r="ALB93" s="301"/>
      <c r="ALC93" s="301"/>
      <c r="ALD93" s="301"/>
      <c r="ALE93" s="301"/>
      <c r="ALF93" s="301"/>
      <c r="ALG93" s="301"/>
      <c r="ALH93" s="301"/>
      <c r="ALI93" s="301"/>
      <c r="ALJ93" s="301"/>
      <c r="ALK93" s="301"/>
      <c r="ALL93" s="301"/>
      <c r="ALM93" s="301"/>
      <c r="ALN93" s="301"/>
      <c r="ALO93" s="301"/>
      <c r="ALP93" s="301"/>
      <c r="ALQ93" s="301"/>
      <c r="ALR93" s="301"/>
      <c r="ALS93" s="301"/>
      <c r="ALT93" s="301"/>
      <c r="ALU93" s="301"/>
      <c r="ALV93" s="301"/>
      <c r="ALW93" s="301"/>
      <c r="ALX93" s="301"/>
      <c r="ALY93" s="301"/>
      <c r="ALZ93" s="301"/>
      <c r="AMA93" s="301"/>
      <c r="AMB93" s="301"/>
      <c r="AMC93" s="301"/>
      <c r="AMD93" s="301"/>
      <c r="AME93" s="301"/>
      <c r="AMF93" s="301"/>
      <c r="AMG93" s="301"/>
      <c r="AMH93" s="301"/>
      <c r="AMI93" s="301"/>
      <c r="AMJ93" s="301"/>
      <c r="AMK93" s="301"/>
    </row>
    <row r="94" spans="1:1025" ht="13.5" thickBot="1" x14ac:dyDescent="0.25">
      <c r="A94" s="382" t="s">
        <v>116</v>
      </c>
      <c r="B94" s="383"/>
      <c r="C94" s="383"/>
      <c r="D94" s="384"/>
      <c r="E94" s="385"/>
      <c r="F94" s="338">
        <f>F92/C75</f>
        <v>4999.7564442180601</v>
      </c>
      <c r="H94" s="301"/>
      <c r="I94" s="301"/>
      <c r="J94" s="301"/>
      <c r="K94" s="301"/>
      <c r="L94" s="301"/>
      <c r="M94" s="301"/>
      <c r="N94" s="301"/>
      <c r="O94" s="301"/>
      <c r="P94" s="301"/>
      <c r="Q94" s="301"/>
      <c r="R94" s="301"/>
      <c r="S94" s="301"/>
      <c r="T94" s="301"/>
      <c r="U94" s="301"/>
      <c r="V94" s="301"/>
      <c r="W94" s="301"/>
      <c r="X94" s="301"/>
      <c r="Y94" s="301"/>
      <c r="Z94" s="301"/>
      <c r="AA94" s="301"/>
      <c r="AB94" s="301"/>
      <c r="AC94" s="301"/>
      <c r="AD94" s="301"/>
      <c r="AE94" s="301"/>
      <c r="AF94" s="301"/>
      <c r="AG94" s="301"/>
      <c r="AH94" s="301"/>
      <c r="AI94" s="301"/>
      <c r="AJ94" s="301"/>
      <c r="AK94" s="301"/>
      <c r="AL94" s="301"/>
      <c r="AM94" s="301"/>
      <c r="AN94" s="301"/>
      <c r="AO94" s="301"/>
      <c r="AP94" s="301"/>
      <c r="AQ94" s="301"/>
      <c r="AR94" s="301"/>
      <c r="AS94" s="301"/>
      <c r="AT94" s="301"/>
      <c r="AU94" s="301"/>
      <c r="AV94" s="301"/>
      <c r="AW94" s="301"/>
      <c r="AX94" s="301"/>
      <c r="AY94" s="301"/>
      <c r="AZ94" s="301"/>
      <c r="BA94" s="301"/>
      <c r="BB94" s="301"/>
      <c r="BC94" s="301"/>
      <c r="BD94" s="301"/>
      <c r="BE94" s="301"/>
      <c r="BF94" s="301"/>
      <c r="BG94" s="301"/>
      <c r="BH94" s="301"/>
      <c r="BI94" s="301"/>
      <c r="BJ94" s="301"/>
      <c r="BK94" s="301"/>
      <c r="BL94" s="301"/>
      <c r="BM94" s="301"/>
      <c r="BN94" s="301"/>
      <c r="BO94" s="301"/>
      <c r="BP94" s="301"/>
      <c r="BQ94" s="301"/>
      <c r="BR94" s="301"/>
      <c r="BS94" s="301"/>
      <c r="BT94" s="301"/>
      <c r="BU94" s="301"/>
      <c r="BV94" s="301"/>
      <c r="BW94" s="301"/>
      <c r="BX94" s="301"/>
      <c r="BY94" s="301"/>
      <c r="BZ94" s="301"/>
      <c r="CA94" s="301"/>
      <c r="CB94" s="301"/>
      <c r="CC94" s="301"/>
      <c r="CD94" s="301"/>
      <c r="CE94" s="301"/>
      <c r="CF94" s="301"/>
      <c r="CG94" s="301"/>
      <c r="CH94" s="301"/>
      <c r="CI94" s="301"/>
      <c r="CJ94" s="301"/>
      <c r="CK94" s="301"/>
      <c r="CL94" s="301"/>
      <c r="CM94" s="301"/>
      <c r="CN94" s="301"/>
      <c r="CO94" s="301"/>
      <c r="CP94" s="301"/>
      <c r="CQ94" s="301"/>
      <c r="CR94" s="301"/>
      <c r="CS94" s="301"/>
      <c r="CT94" s="301"/>
      <c r="CU94" s="301"/>
      <c r="CV94" s="301"/>
      <c r="CW94" s="301"/>
      <c r="CX94" s="301"/>
      <c r="CY94" s="301"/>
      <c r="CZ94" s="301"/>
      <c r="DA94" s="301"/>
      <c r="DB94" s="301"/>
      <c r="DC94" s="301"/>
      <c r="DD94" s="301"/>
      <c r="DE94" s="301"/>
      <c r="DF94" s="301"/>
      <c r="DG94" s="301"/>
      <c r="DH94" s="301"/>
      <c r="DI94" s="301"/>
      <c r="DJ94" s="301"/>
      <c r="DK94" s="301"/>
      <c r="DL94" s="301"/>
      <c r="DM94" s="301"/>
      <c r="DN94" s="301"/>
      <c r="DO94" s="301"/>
      <c r="DP94" s="301"/>
      <c r="DQ94" s="301"/>
      <c r="DR94" s="301"/>
      <c r="DS94" s="301"/>
      <c r="DT94" s="301"/>
      <c r="DU94" s="301"/>
      <c r="DV94" s="301"/>
      <c r="DW94" s="301"/>
      <c r="DX94" s="301"/>
      <c r="DY94" s="301"/>
      <c r="DZ94" s="301"/>
      <c r="EA94" s="301"/>
      <c r="EB94" s="301"/>
      <c r="EC94" s="301"/>
      <c r="ED94" s="301"/>
      <c r="EE94" s="301"/>
      <c r="EF94" s="301"/>
      <c r="EG94" s="301"/>
      <c r="EH94" s="301"/>
      <c r="EI94" s="301"/>
      <c r="EJ94" s="301"/>
      <c r="EK94" s="301"/>
      <c r="EL94" s="301"/>
      <c r="EM94" s="301"/>
      <c r="EN94" s="301"/>
      <c r="EO94" s="301"/>
      <c r="EP94" s="301"/>
      <c r="EQ94" s="301"/>
      <c r="ER94" s="301"/>
      <c r="ES94" s="301"/>
      <c r="ET94" s="301"/>
      <c r="EU94" s="301"/>
      <c r="EV94" s="301"/>
      <c r="EW94" s="301"/>
      <c r="EX94" s="301"/>
      <c r="EY94" s="301"/>
      <c r="EZ94" s="301"/>
      <c r="FA94" s="301"/>
      <c r="FB94" s="301"/>
      <c r="FC94" s="301"/>
      <c r="FD94" s="301"/>
      <c r="FE94" s="301"/>
      <c r="FF94" s="301"/>
      <c r="FG94" s="301"/>
      <c r="FH94" s="301"/>
      <c r="FI94" s="301"/>
      <c r="FJ94" s="301"/>
      <c r="FK94" s="301"/>
      <c r="FL94" s="301"/>
      <c r="FM94" s="301"/>
      <c r="FN94" s="301"/>
      <c r="FO94" s="301"/>
      <c r="FP94" s="301"/>
      <c r="FQ94" s="301"/>
      <c r="FR94" s="301"/>
      <c r="FS94" s="301"/>
      <c r="FT94" s="301"/>
      <c r="FU94" s="301"/>
      <c r="FV94" s="301"/>
      <c r="FW94" s="301"/>
      <c r="FX94" s="301"/>
      <c r="FY94" s="301"/>
      <c r="FZ94" s="301"/>
      <c r="GA94" s="301"/>
      <c r="GB94" s="301"/>
      <c r="GC94" s="301"/>
      <c r="GD94" s="301"/>
      <c r="GE94" s="301"/>
      <c r="GF94" s="301"/>
      <c r="GG94" s="301"/>
      <c r="GH94" s="301"/>
      <c r="GI94" s="301"/>
      <c r="GJ94" s="301"/>
      <c r="GK94" s="301"/>
      <c r="GL94" s="301"/>
      <c r="GM94" s="301"/>
      <c r="GN94" s="301"/>
      <c r="GO94" s="301"/>
      <c r="GP94" s="301"/>
      <c r="GQ94" s="301"/>
      <c r="GR94" s="301"/>
      <c r="GS94" s="301"/>
      <c r="GT94" s="301"/>
      <c r="GU94" s="301"/>
      <c r="GV94" s="301"/>
      <c r="GW94" s="301"/>
      <c r="GX94" s="301"/>
      <c r="GY94" s="301"/>
      <c r="GZ94" s="301"/>
      <c r="HA94" s="301"/>
      <c r="HB94" s="301"/>
      <c r="HC94" s="301"/>
      <c r="HD94" s="301"/>
      <c r="HE94" s="301"/>
      <c r="HF94" s="301"/>
      <c r="HG94" s="301"/>
      <c r="HH94" s="301"/>
      <c r="HI94" s="301"/>
      <c r="HJ94" s="301"/>
      <c r="HK94" s="301"/>
      <c r="HL94" s="301"/>
      <c r="HM94" s="301"/>
      <c r="HN94" s="301"/>
      <c r="HO94" s="301"/>
      <c r="HP94" s="301"/>
      <c r="HQ94" s="301"/>
      <c r="HR94" s="301"/>
      <c r="HS94" s="301"/>
      <c r="HT94" s="301"/>
      <c r="HU94" s="301"/>
      <c r="HV94" s="301"/>
      <c r="HW94" s="301"/>
      <c r="HX94" s="301"/>
      <c r="HY94" s="301"/>
      <c r="HZ94" s="301"/>
      <c r="IA94" s="301"/>
      <c r="IB94" s="301"/>
      <c r="IC94" s="301"/>
      <c r="ID94" s="301"/>
      <c r="IE94" s="301"/>
      <c r="IF94" s="301"/>
      <c r="IG94" s="301"/>
      <c r="IH94" s="301"/>
      <c r="II94" s="301"/>
      <c r="IJ94" s="301"/>
      <c r="IK94" s="301"/>
      <c r="IL94" s="301"/>
      <c r="IM94" s="301"/>
      <c r="IN94" s="301"/>
      <c r="IO94" s="301"/>
      <c r="IP94" s="301"/>
      <c r="IQ94" s="301"/>
      <c r="IR94" s="301"/>
      <c r="IS94" s="301"/>
      <c r="IT94" s="301"/>
      <c r="IU94" s="301"/>
      <c r="IV94" s="301"/>
      <c r="IW94" s="301"/>
      <c r="IX94" s="301"/>
      <c r="IY94" s="301"/>
      <c r="IZ94" s="301"/>
      <c r="JA94" s="301"/>
      <c r="JB94" s="301"/>
      <c r="JC94" s="301"/>
      <c r="JD94" s="301"/>
      <c r="JE94" s="301"/>
      <c r="JF94" s="301"/>
      <c r="JG94" s="301"/>
      <c r="JH94" s="301"/>
      <c r="JI94" s="301"/>
      <c r="JJ94" s="301"/>
      <c r="JK94" s="301"/>
      <c r="JL94" s="301"/>
      <c r="JM94" s="301"/>
      <c r="JN94" s="301"/>
      <c r="JO94" s="301"/>
      <c r="JP94" s="301"/>
      <c r="JQ94" s="301"/>
      <c r="JR94" s="301"/>
      <c r="JS94" s="301"/>
      <c r="JT94" s="301"/>
      <c r="JU94" s="301"/>
      <c r="JV94" s="301"/>
      <c r="JW94" s="301"/>
      <c r="JX94" s="301"/>
      <c r="JY94" s="301"/>
      <c r="JZ94" s="301"/>
      <c r="KA94" s="301"/>
      <c r="KB94" s="301"/>
      <c r="KC94" s="301"/>
      <c r="KD94" s="301"/>
      <c r="KE94" s="301"/>
      <c r="KF94" s="301"/>
      <c r="KG94" s="301"/>
      <c r="KH94" s="301"/>
      <c r="KI94" s="301"/>
      <c r="KJ94" s="301"/>
      <c r="KK94" s="301"/>
      <c r="KL94" s="301"/>
      <c r="KM94" s="301"/>
      <c r="KN94" s="301"/>
      <c r="KO94" s="301"/>
      <c r="KP94" s="301"/>
      <c r="KQ94" s="301"/>
      <c r="KR94" s="301"/>
      <c r="KS94" s="301"/>
      <c r="KT94" s="301"/>
      <c r="KU94" s="301"/>
      <c r="KV94" s="301"/>
      <c r="KW94" s="301"/>
      <c r="KX94" s="301"/>
      <c r="KY94" s="301"/>
      <c r="KZ94" s="301"/>
      <c r="LA94" s="301"/>
      <c r="LB94" s="301"/>
      <c r="LC94" s="301"/>
      <c r="LD94" s="301"/>
      <c r="LE94" s="301"/>
      <c r="LF94" s="301"/>
      <c r="LG94" s="301"/>
      <c r="LH94" s="301"/>
      <c r="LI94" s="301"/>
      <c r="LJ94" s="301"/>
      <c r="LK94" s="301"/>
      <c r="LL94" s="301"/>
      <c r="LM94" s="301"/>
      <c r="LN94" s="301"/>
      <c r="LO94" s="301"/>
      <c r="LP94" s="301"/>
      <c r="LQ94" s="301"/>
      <c r="LR94" s="301"/>
      <c r="LS94" s="301"/>
      <c r="LT94" s="301"/>
      <c r="LU94" s="301"/>
      <c r="LV94" s="301"/>
      <c r="LW94" s="301"/>
      <c r="LX94" s="301"/>
      <c r="LY94" s="301"/>
      <c r="LZ94" s="301"/>
      <c r="MA94" s="301"/>
      <c r="MB94" s="301"/>
      <c r="MC94" s="301"/>
      <c r="MD94" s="301"/>
      <c r="ME94" s="301"/>
      <c r="MF94" s="301"/>
      <c r="MG94" s="301"/>
      <c r="MH94" s="301"/>
      <c r="MI94" s="301"/>
      <c r="MJ94" s="301"/>
      <c r="MK94" s="301"/>
      <c r="ML94" s="301"/>
      <c r="MM94" s="301"/>
      <c r="MN94" s="301"/>
      <c r="MO94" s="301"/>
      <c r="MP94" s="301"/>
      <c r="MQ94" s="301"/>
      <c r="MR94" s="301"/>
      <c r="MS94" s="301"/>
      <c r="MT94" s="301"/>
      <c r="MU94" s="301"/>
      <c r="MV94" s="301"/>
      <c r="MW94" s="301"/>
      <c r="MX94" s="301"/>
      <c r="MY94" s="301"/>
      <c r="MZ94" s="301"/>
      <c r="NA94" s="301"/>
      <c r="NB94" s="301"/>
      <c r="NC94" s="301"/>
      <c r="ND94" s="301"/>
      <c r="NE94" s="301"/>
      <c r="NF94" s="301"/>
      <c r="NG94" s="301"/>
      <c r="NH94" s="301"/>
      <c r="NI94" s="301"/>
      <c r="NJ94" s="301"/>
      <c r="NK94" s="301"/>
      <c r="NL94" s="301"/>
      <c r="NM94" s="301"/>
      <c r="NN94" s="301"/>
      <c r="NO94" s="301"/>
      <c r="NP94" s="301"/>
      <c r="NQ94" s="301"/>
      <c r="NR94" s="301"/>
      <c r="NS94" s="301"/>
      <c r="NT94" s="301"/>
      <c r="NU94" s="301"/>
      <c r="NV94" s="301"/>
      <c r="NW94" s="301"/>
      <c r="NX94" s="301"/>
      <c r="NY94" s="301"/>
      <c r="NZ94" s="301"/>
      <c r="OA94" s="301"/>
      <c r="OB94" s="301"/>
      <c r="OC94" s="301"/>
      <c r="OD94" s="301"/>
      <c r="OE94" s="301"/>
      <c r="OF94" s="301"/>
      <c r="OG94" s="301"/>
      <c r="OH94" s="301"/>
      <c r="OI94" s="301"/>
      <c r="OJ94" s="301"/>
      <c r="OK94" s="301"/>
      <c r="OL94" s="301"/>
      <c r="OM94" s="301"/>
      <c r="ON94" s="301"/>
      <c r="OO94" s="301"/>
      <c r="OP94" s="301"/>
      <c r="OQ94" s="301"/>
      <c r="OR94" s="301"/>
      <c r="OS94" s="301"/>
      <c r="OT94" s="301"/>
      <c r="OU94" s="301"/>
      <c r="OV94" s="301"/>
      <c r="OW94" s="301"/>
      <c r="OX94" s="301"/>
      <c r="OY94" s="301"/>
      <c r="OZ94" s="301"/>
      <c r="PA94" s="301"/>
      <c r="PB94" s="301"/>
      <c r="PC94" s="301"/>
      <c r="PD94" s="301"/>
      <c r="PE94" s="301"/>
      <c r="PF94" s="301"/>
      <c r="PG94" s="301"/>
      <c r="PH94" s="301"/>
      <c r="PI94" s="301"/>
      <c r="PJ94" s="301"/>
      <c r="PK94" s="301"/>
      <c r="PL94" s="301"/>
      <c r="PM94" s="301"/>
      <c r="PN94" s="301"/>
      <c r="PO94" s="301"/>
      <c r="PP94" s="301"/>
      <c r="PQ94" s="301"/>
      <c r="PR94" s="301"/>
      <c r="PS94" s="301"/>
      <c r="PT94" s="301"/>
      <c r="PU94" s="301"/>
      <c r="PV94" s="301"/>
      <c r="PW94" s="301"/>
      <c r="PX94" s="301"/>
      <c r="PY94" s="301"/>
      <c r="PZ94" s="301"/>
      <c r="QA94" s="301"/>
      <c r="QB94" s="301"/>
      <c r="QC94" s="301"/>
      <c r="QD94" s="301"/>
      <c r="QE94" s="301"/>
      <c r="QF94" s="301"/>
      <c r="QG94" s="301"/>
      <c r="QH94" s="301"/>
      <c r="QI94" s="301"/>
      <c r="QJ94" s="301"/>
      <c r="QK94" s="301"/>
      <c r="QL94" s="301"/>
      <c r="QM94" s="301"/>
      <c r="QN94" s="301"/>
      <c r="QO94" s="301"/>
      <c r="QP94" s="301"/>
      <c r="QQ94" s="301"/>
      <c r="QR94" s="301"/>
      <c r="QS94" s="301"/>
      <c r="QT94" s="301"/>
      <c r="QU94" s="301"/>
      <c r="QV94" s="301"/>
      <c r="QW94" s="301"/>
      <c r="QX94" s="301"/>
      <c r="QY94" s="301"/>
      <c r="QZ94" s="301"/>
      <c r="RA94" s="301"/>
      <c r="RB94" s="301"/>
      <c r="RC94" s="301"/>
      <c r="RD94" s="301"/>
      <c r="RE94" s="301"/>
      <c r="RF94" s="301"/>
      <c r="RG94" s="301"/>
      <c r="RH94" s="301"/>
      <c r="RI94" s="301"/>
      <c r="RJ94" s="301"/>
      <c r="RK94" s="301"/>
      <c r="RL94" s="301"/>
      <c r="RM94" s="301"/>
      <c r="RN94" s="301"/>
      <c r="RO94" s="301"/>
      <c r="RP94" s="301"/>
      <c r="RQ94" s="301"/>
      <c r="RR94" s="301"/>
      <c r="RS94" s="301"/>
      <c r="RT94" s="301"/>
      <c r="RU94" s="301"/>
      <c r="RV94" s="301"/>
      <c r="RW94" s="301"/>
      <c r="RX94" s="301"/>
      <c r="RY94" s="301"/>
      <c r="RZ94" s="301"/>
      <c r="SA94" s="301"/>
      <c r="SB94" s="301"/>
      <c r="SC94" s="301"/>
      <c r="SD94" s="301"/>
      <c r="SE94" s="301"/>
      <c r="SF94" s="301"/>
      <c r="SG94" s="301"/>
      <c r="SH94" s="301"/>
      <c r="SI94" s="301"/>
      <c r="SJ94" s="301"/>
      <c r="SK94" s="301"/>
      <c r="SL94" s="301"/>
      <c r="SM94" s="301"/>
      <c r="SN94" s="301"/>
      <c r="SO94" s="301"/>
      <c r="SP94" s="301"/>
      <c r="SQ94" s="301"/>
      <c r="SR94" s="301"/>
      <c r="SS94" s="301"/>
      <c r="ST94" s="301"/>
      <c r="SU94" s="301"/>
      <c r="SV94" s="301"/>
      <c r="SW94" s="301"/>
      <c r="SX94" s="301"/>
      <c r="SY94" s="301"/>
      <c r="SZ94" s="301"/>
      <c r="TA94" s="301"/>
      <c r="TB94" s="301"/>
      <c r="TC94" s="301"/>
      <c r="TD94" s="301"/>
      <c r="TE94" s="301"/>
      <c r="TF94" s="301"/>
      <c r="TG94" s="301"/>
      <c r="TH94" s="301"/>
      <c r="TI94" s="301"/>
      <c r="TJ94" s="301"/>
      <c r="TK94" s="301"/>
      <c r="TL94" s="301"/>
      <c r="TM94" s="301"/>
      <c r="TN94" s="301"/>
      <c r="TO94" s="301"/>
      <c r="TP94" s="301"/>
      <c r="TQ94" s="301"/>
      <c r="TR94" s="301"/>
      <c r="TS94" s="301"/>
      <c r="TT94" s="301"/>
      <c r="TU94" s="301"/>
      <c r="TV94" s="301"/>
      <c r="TW94" s="301"/>
      <c r="TX94" s="301"/>
      <c r="TY94" s="301"/>
      <c r="TZ94" s="301"/>
      <c r="UA94" s="301"/>
      <c r="UB94" s="301"/>
      <c r="UC94" s="301"/>
      <c r="UD94" s="301"/>
      <c r="UE94" s="301"/>
      <c r="UF94" s="301"/>
      <c r="UG94" s="301"/>
      <c r="UH94" s="301"/>
      <c r="UI94" s="301"/>
      <c r="UJ94" s="301"/>
      <c r="UK94" s="301"/>
      <c r="UL94" s="301"/>
      <c r="UM94" s="301"/>
      <c r="UN94" s="301"/>
      <c r="UO94" s="301"/>
      <c r="UP94" s="301"/>
      <c r="UQ94" s="301"/>
      <c r="UR94" s="301"/>
      <c r="US94" s="301"/>
      <c r="UT94" s="301"/>
      <c r="UU94" s="301"/>
      <c r="UV94" s="301"/>
      <c r="UW94" s="301"/>
      <c r="UX94" s="301"/>
      <c r="UY94" s="301"/>
      <c r="UZ94" s="301"/>
      <c r="VA94" s="301"/>
      <c r="VB94" s="301"/>
      <c r="VC94" s="301"/>
      <c r="VD94" s="301"/>
      <c r="VE94" s="301"/>
      <c r="VF94" s="301"/>
      <c r="VG94" s="301"/>
      <c r="VH94" s="301"/>
      <c r="VI94" s="301"/>
      <c r="VJ94" s="301"/>
      <c r="VK94" s="301"/>
      <c r="VL94" s="301"/>
      <c r="VM94" s="301"/>
      <c r="VN94" s="301"/>
      <c r="VO94" s="301"/>
      <c r="VP94" s="301"/>
      <c r="VQ94" s="301"/>
      <c r="VR94" s="301"/>
      <c r="VS94" s="301"/>
      <c r="VT94" s="301"/>
      <c r="VU94" s="301"/>
      <c r="VV94" s="301"/>
      <c r="VW94" s="301"/>
      <c r="VX94" s="301"/>
      <c r="VY94" s="301"/>
      <c r="VZ94" s="301"/>
      <c r="WA94" s="301"/>
      <c r="WB94" s="301"/>
      <c r="WC94" s="301"/>
      <c r="WD94" s="301"/>
      <c r="WE94" s="301"/>
      <c r="WF94" s="301"/>
      <c r="WG94" s="301"/>
      <c r="WH94" s="301"/>
      <c r="WI94" s="301"/>
      <c r="WJ94" s="301"/>
      <c r="WK94" s="301"/>
      <c r="WL94" s="301"/>
      <c r="WM94" s="301"/>
      <c r="WN94" s="301"/>
      <c r="WO94" s="301"/>
      <c r="WP94" s="301"/>
      <c r="WQ94" s="301"/>
      <c r="WR94" s="301"/>
      <c r="WS94" s="301"/>
      <c r="WT94" s="301"/>
      <c r="WU94" s="301"/>
      <c r="WV94" s="301"/>
      <c r="WW94" s="301"/>
      <c r="WX94" s="301"/>
      <c r="WY94" s="301"/>
      <c r="WZ94" s="301"/>
      <c r="XA94" s="301"/>
      <c r="XB94" s="301"/>
      <c r="XC94" s="301"/>
      <c r="XD94" s="301"/>
      <c r="XE94" s="301"/>
      <c r="XF94" s="301"/>
      <c r="XG94" s="301"/>
      <c r="XH94" s="301"/>
      <c r="XI94" s="301"/>
      <c r="XJ94" s="301"/>
      <c r="XK94" s="301"/>
      <c r="XL94" s="301"/>
      <c r="XM94" s="301"/>
      <c r="XN94" s="301"/>
      <c r="XO94" s="301"/>
      <c r="XP94" s="301"/>
      <c r="XQ94" s="301"/>
      <c r="XR94" s="301"/>
      <c r="XS94" s="301"/>
      <c r="XT94" s="301"/>
      <c r="XU94" s="301"/>
      <c r="XV94" s="301"/>
      <c r="XW94" s="301"/>
      <c r="XX94" s="301"/>
      <c r="XY94" s="301"/>
      <c r="XZ94" s="301"/>
      <c r="YA94" s="301"/>
      <c r="YB94" s="301"/>
      <c r="YC94" s="301"/>
      <c r="YD94" s="301"/>
      <c r="YE94" s="301"/>
      <c r="YF94" s="301"/>
      <c r="YG94" s="301"/>
      <c r="YH94" s="301"/>
      <c r="YI94" s="301"/>
      <c r="YJ94" s="301"/>
      <c r="YK94" s="301"/>
      <c r="YL94" s="301"/>
      <c r="YM94" s="301"/>
      <c r="YN94" s="301"/>
      <c r="YO94" s="301"/>
      <c r="YP94" s="301"/>
      <c r="YQ94" s="301"/>
      <c r="YR94" s="301"/>
      <c r="YS94" s="301"/>
      <c r="YT94" s="301"/>
      <c r="YU94" s="301"/>
      <c r="YV94" s="301"/>
      <c r="YW94" s="301"/>
      <c r="YX94" s="301"/>
      <c r="YY94" s="301"/>
      <c r="YZ94" s="301"/>
      <c r="ZA94" s="301"/>
      <c r="ZB94" s="301"/>
      <c r="ZC94" s="301"/>
      <c r="ZD94" s="301"/>
      <c r="ZE94" s="301"/>
      <c r="ZF94" s="301"/>
      <c r="ZG94" s="301"/>
      <c r="ZH94" s="301"/>
      <c r="ZI94" s="301"/>
      <c r="ZJ94" s="301"/>
      <c r="ZK94" s="301"/>
      <c r="ZL94" s="301"/>
      <c r="ZM94" s="301"/>
      <c r="ZN94" s="301"/>
      <c r="ZO94" s="301"/>
      <c r="ZP94" s="301"/>
      <c r="ZQ94" s="301"/>
      <c r="ZR94" s="301"/>
      <c r="ZS94" s="301"/>
      <c r="ZT94" s="301"/>
      <c r="ZU94" s="301"/>
      <c r="ZV94" s="301"/>
      <c r="ZW94" s="301"/>
      <c r="ZX94" s="301"/>
      <c r="ZY94" s="301"/>
      <c r="ZZ94" s="301"/>
      <c r="AAA94" s="301"/>
      <c r="AAB94" s="301"/>
      <c r="AAC94" s="301"/>
      <c r="AAD94" s="301"/>
      <c r="AAE94" s="301"/>
      <c r="AAF94" s="301"/>
      <c r="AAG94" s="301"/>
      <c r="AAH94" s="301"/>
      <c r="AAI94" s="301"/>
      <c r="AAJ94" s="301"/>
      <c r="AAK94" s="301"/>
      <c r="AAL94" s="301"/>
      <c r="AAM94" s="301"/>
      <c r="AAN94" s="301"/>
      <c r="AAO94" s="301"/>
      <c r="AAP94" s="301"/>
      <c r="AAQ94" s="301"/>
      <c r="AAR94" s="301"/>
      <c r="AAS94" s="301"/>
      <c r="AAT94" s="301"/>
      <c r="AAU94" s="301"/>
      <c r="AAV94" s="301"/>
      <c r="AAW94" s="301"/>
      <c r="AAX94" s="301"/>
      <c r="AAY94" s="301"/>
      <c r="AAZ94" s="301"/>
      <c r="ABA94" s="301"/>
      <c r="ABB94" s="301"/>
      <c r="ABC94" s="301"/>
      <c r="ABD94" s="301"/>
      <c r="ABE94" s="301"/>
      <c r="ABF94" s="301"/>
      <c r="ABG94" s="301"/>
      <c r="ABH94" s="301"/>
      <c r="ABI94" s="301"/>
      <c r="ABJ94" s="301"/>
      <c r="ABK94" s="301"/>
      <c r="ABL94" s="301"/>
      <c r="ABM94" s="301"/>
      <c r="ABN94" s="301"/>
      <c r="ABO94" s="301"/>
      <c r="ABP94" s="301"/>
      <c r="ABQ94" s="301"/>
      <c r="ABR94" s="301"/>
      <c r="ABS94" s="301"/>
      <c r="ABT94" s="301"/>
      <c r="ABU94" s="301"/>
      <c r="ABV94" s="301"/>
      <c r="ABW94" s="301"/>
      <c r="ABX94" s="301"/>
      <c r="ABY94" s="301"/>
      <c r="ABZ94" s="301"/>
      <c r="ACA94" s="301"/>
      <c r="ACB94" s="301"/>
      <c r="ACC94" s="301"/>
      <c r="ACD94" s="301"/>
      <c r="ACE94" s="301"/>
      <c r="ACF94" s="301"/>
      <c r="ACG94" s="301"/>
      <c r="ACH94" s="301"/>
      <c r="ACI94" s="301"/>
      <c r="ACJ94" s="301"/>
      <c r="ACK94" s="301"/>
      <c r="ACL94" s="301"/>
      <c r="ACM94" s="301"/>
      <c r="ACN94" s="301"/>
      <c r="ACO94" s="301"/>
      <c r="ACP94" s="301"/>
      <c r="ACQ94" s="301"/>
      <c r="ACR94" s="301"/>
      <c r="ACS94" s="301"/>
      <c r="ACT94" s="301"/>
      <c r="ACU94" s="301"/>
      <c r="ACV94" s="301"/>
      <c r="ACW94" s="301"/>
      <c r="ACX94" s="301"/>
      <c r="ACY94" s="301"/>
      <c r="ACZ94" s="301"/>
      <c r="ADA94" s="301"/>
      <c r="ADB94" s="301"/>
      <c r="ADC94" s="301"/>
      <c r="ADD94" s="301"/>
      <c r="ADE94" s="301"/>
      <c r="ADF94" s="301"/>
      <c r="ADG94" s="301"/>
      <c r="ADH94" s="301"/>
      <c r="ADI94" s="301"/>
      <c r="ADJ94" s="301"/>
      <c r="ADK94" s="301"/>
      <c r="ADL94" s="301"/>
      <c r="ADM94" s="301"/>
      <c r="ADN94" s="301"/>
      <c r="ADO94" s="301"/>
      <c r="ADP94" s="301"/>
      <c r="ADQ94" s="301"/>
      <c r="ADR94" s="301"/>
      <c r="ADS94" s="301"/>
      <c r="ADT94" s="301"/>
      <c r="ADU94" s="301"/>
      <c r="ADV94" s="301"/>
      <c r="ADW94" s="301"/>
      <c r="ADX94" s="301"/>
      <c r="ADY94" s="301"/>
      <c r="ADZ94" s="301"/>
      <c r="AEA94" s="301"/>
      <c r="AEB94" s="301"/>
      <c r="AEC94" s="301"/>
      <c r="AED94" s="301"/>
      <c r="AEE94" s="301"/>
      <c r="AEF94" s="301"/>
      <c r="AEG94" s="301"/>
      <c r="AEH94" s="301"/>
      <c r="AEI94" s="301"/>
      <c r="AEJ94" s="301"/>
      <c r="AEK94" s="301"/>
      <c r="AEL94" s="301"/>
      <c r="AEM94" s="301"/>
      <c r="AEN94" s="301"/>
      <c r="AEO94" s="301"/>
      <c r="AEP94" s="301"/>
      <c r="AEQ94" s="301"/>
      <c r="AER94" s="301"/>
      <c r="AES94" s="301"/>
      <c r="AET94" s="301"/>
      <c r="AEU94" s="301"/>
      <c r="AEV94" s="301"/>
      <c r="AEW94" s="301"/>
      <c r="AEX94" s="301"/>
      <c r="AEY94" s="301"/>
      <c r="AEZ94" s="301"/>
      <c r="AFA94" s="301"/>
      <c r="AFB94" s="301"/>
      <c r="AFC94" s="301"/>
      <c r="AFD94" s="301"/>
      <c r="AFE94" s="301"/>
      <c r="AFF94" s="301"/>
      <c r="AFG94" s="301"/>
      <c r="AFH94" s="301"/>
      <c r="AFI94" s="301"/>
      <c r="AFJ94" s="301"/>
      <c r="AFK94" s="301"/>
      <c r="AFL94" s="301"/>
      <c r="AFM94" s="301"/>
      <c r="AFN94" s="301"/>
      <c r="AFO94" s="301"/>
      <c r="AFP94" s="301"/>
      <c r="AFQ94" s="301"/>
      <c r="AFR94" s="301"/>
      <c r="AFS94" s="301"/>
      <c r="AFT94" s="301"/>
      <c r="AFU94" s="301"/>
      <c r="AFV94" s="301"/>
      <c r="AFW94" s="301"/>
      <c r="AFX94" s="301"/>
      <c r="AFY94" s="301"/>
      <c r="AFZ94" s="301"/>
      <c r="AGA94" s="301"/>
      <c r="AGB94" s="301"/>
      <c r="AGC94" s="301"/>
      <c r="AGD94" s="301"/>
      <c r="AGE94" s="301"/>
      <c r="AGF94" s="301"/>
      <c r="AGG94" s="301"/>
      <c r="AGH94" s="301"/>
      <c r="AGI94" s="301"/>
      <c r="AGJ94" s="301"/>
      <c r="AGK94" s="301"/>
      <c r="AGL94" s="301"/>
      <c r="AGM94" s="301"/>
      <c r="AGN94" s="301"/>
      <c r="AGO94" s="301"/>
      <c r="AGP94" s="301"/>
      <c r="AGQ94" s="301"/>
      <c r="AGR94" s="301"/>
      <c r="AGS94" s="301"/>
      <c r="AGT94" s="301"/>
      <c r="AGU94" s="301"/>
      <c r="AGV94" s="301"/>
      <c r="AGW94" s="301"/>
      <c r="AGX94" s="301"/>
      <c r="AGY94" s="301"/>
      <c r="AGZ94" s="301"/>
      <c r="AHA94" s="301"/>
      <c r="AHB94" s="301"/>
      <c r="AHC94" s="301"/>
      <c r="AHD94" s="301"/>
      <c r="AHE94" s="301"/>
      <c r="AHF94" s="301"/>
      <c r="AHG94" s="301"/>
      <c r="AHH94" s="301"/>
      <c r="AHI94" s="301"/>
      <c r="AHJ94" s="301"/>
      <c r="AHK94" s="301"/>
      <c r="AHL94" s="301"/>
      <c r="AHM94" s="301"/>
      <c r="AHN94" s="301"/>
      <c r="AHO94" s="301"/>
      <c r="AHP94" s="301"/>
      <c r="AHQ94" s="301"/>
      <c r="AHR94" s="301"/>
      <c r="AHS94" s="301"/>
      <c r="AHT94" s="301"/>
      <c r="AHU94" s="301"/>
      <c r="AHV94" s="301"/>
      <c r="AHW94" s="301"/>
      <c r="AHX94" s="301"/>
      <c r="AHY94" s="301"/>
      <c r="AHZ94" s="301"/>
      <c r="AIA94" s="301"/>
      <c r="AIB94" s="301"/>
      <c r="AIC94" s="301"/>
      <c r="AID94" s="301"/>
      <c r="AIE94" s="301"/>
      <c r="AIF94" s="301"/>
      <c r="AIG94" s="301"/>
      <c r="AIH94" s="301"/>
      <c r="AII94" s="301"/>
      <c r="AIJ94" s="301"/>
      <c r="AIK94" s="301"/>
      <c r="AIL94" s="301"/>
      <c r="AIM94" s="301"/>
      <c r="AIN94" s="301"/>
      <c r="AIO94" s="301"/>
      <c r="AIP94" s="301"/>
      <c r="AIQ94" s="301"/>
      <c r="AIR94" s="301"/>
      <c r="AIS94" s="301"/>
      <c r="AIT94" s="301"/>
      <c r="AIU94" s="301"/>
      <c r="AIV94" s="301"/>
      <c r="AIW94" s="301"/>
      <c r="AIX94" s="301"/>
      <c r="AIY94" s="301"/>
      <c r="AIZ94" s="301"/>
      <c r="AJA94" s="301"/>
      <c r="AJB94" s="301"/>
      <c r="AJC94" s="301"/>
      <c r="AJD94" s="301"/>
      <c r="AJE94" s="301"/>
      <c r="AJF94" s="301"/>
      <c r="AJG94" s="301"/>
      <c r="AJH94" s="301"/>
      <c r="AJI94" s="301"/>
      <c r="AJJ94" s="301"/>
      <c r="AJK94" s="301"/>
      <c r="AJL94" s="301"/>
      <c r="AJM94" s="301"/>
      <c r="AJN94" s="301"/>
      <c r="AJO94" s="301"/>
      <c r="AJP94" s="301"/>
      <c r="AJQ94" s="301"/>
      <c r="AJR94" s="301"/>
      <c r="AJS94" s="301"/>
      <c r="AJT94" s="301"/>
      <c r="AJU94" s="301"/>
      <c r="AJV94" s="301"/>
      <c r="AJW94" s="301"/>
      <c r="AJX94" s="301"/>
      <c r="AJY94" s="301"/>
      <c r="AJZ94" s="301"/>
      <c r="AKA94" s="301"/>
      <c r="AKB94" s="301"/>
      <c r="AKC94" s="301"/>
      <c r="AKD94" s="301"/>
      <c r="AKE94" s="301"/>
      <c r="AKF94" s="301"/>
      <c r="AKG94" s="301"/>
      <c r="AKH94" s="301"/>
      <c r="AKI94" s="301"/>
      <c r="AKJ94" s="301"/>
      <c r="AKK94" s="301"/>
      <c r="AKL94" s="301"/>
      <c r="AKM94" s="301"/>
      <c r="AKN94" s="301"/>
      <c r="AKO94" s="301"/>
      <c r="AKP94" s="301"/>
      <c r="AKQ94" s="301"/>
      <c r="AKR94" s="301"/>
      <c r="AKS94" s="301"/>
      <c r="AKT94" s="301"/>
      <c r="AKU94" s="301"/>
      <c r="AKV94" s="301"/>
      <c r="AKW94" s="301"/>
      <c r="AKX94" s="301"/>
      <c r="AKY94" s="301"/>
      <c r="AKZ94" s="301"/>
      <c r="ALA94" s="301"/>
      <c r="ALB94" s="301"/>
      <c r="ALC94" s="301"/>
      <c r="ALD94" s="301"/>
      <c r="ALE94" s="301"/>
      <c r="ALF94" s="301"/>
      <c r="ALG94" s="301"/>
      <c r="ALH94" s="301"/>
      <c r="ALI94" s="301"/>
      <c r="ALJ94" s="301"/>
      <c r="ALK94" s="301"/>
      <c r="ALL94" s="301"/>
      <c r="ALM94" s="301"/>
      <c r="ALN94" s="301"/>
      <c r="ALO94" s="301"/>
      <c r="ALP94" s="301"/>
      <c r="ALQ94" s="301"/>
      <c r="ALR94" s="301"/>
      <c r="ALS94" s="301"/>
      <c r="ALT94" s="301"/>
      <c r="ALU94" s="301"/>
      <c r="ALV94" s="301"/>
      <c r="ALW94" s="301"/>
      <c r="ALX94" s="301"/>
      <c r="ALY94" s="301"/>
      <c r="ALZ94" s="301"/>
      <c r="AMA94" s="301"/>
      <c r="AMB94" s="301"/>
      <c r="AMC94" s="301"/>
      <c r="AMD94" s="301"/>
      <c r="AME94" s="301"/>
      <c r="AMF94" s="301"/>
      <c r="AMG94" s="301"/>
      <c r="AMH94" s="301"/>
      <c r="AMI94" s="301"/>
      <c r="AMJ94" s="301"/>
      <c r="AMK94" s="301"/>
    </row>
    <row r="95" spans="1:1025" ht="13.5" thickBot="1" x14ac:dyDescent="0.25"/>
    <row r="96" spans="1:1025" ht="13.5" thickBot="1" x14ac:dyDescent="0.25">
      <c r="A96" s="382" t="s">
        <v>187</v>
      </c>
      <c r="B96" s="287">
        <v>167.14</v>
      </c>
      <c r="C96" s="388" t="s">
        <v>197</v>
      </c>
      <c r="D96" s="384"/>
      <c r="E96" s="385"/>
      <c r="F96" s="338">
        <f>F94/B96</f>
        <v>29.913584086502695</v>
      </c>
      <c r="H96" s="301"/>
      <c r="I96" s="301"/>
      <c r="J96" s="301"/>
      <c r="K96" s="301"/>
      <c r="L96" s="301"/>
      <c r="M96" s="301"/>
      <c r="N96" s="301"/>
      <c r="O96" s="301"/>
      <c r="P96" s="301"/>
      <c r="Q96" s="301"/>
      <c r="R96" s="301"/>
      <c r="S96" s="301"/>
      <c r="T96" s="301"/>
      <c r="U96" s="301"/>
      <c r="V96" s="301"/>
      <c r="W96" s="301"/>
      <c r="X96" s="301"/>
      <c r="Y96" s="301"/>
      <c r="Z96" s="301"/>
      <c r="AA96" s="301"/>
      <c r="AB96" s="301"/>
      <c r="AC96" s="301"/>
      <c r="AD96" s="301"/>
      <c r="AE96" s="301"/>
      <c r="AF96" s="301"/>
      <c r="AG96" s="301"/>
      <c r="AH96" s="301"/>
      <c r="AI96" s="301"/>
      <c r="AJ96" s="301"/>
      <c r="AK96" s="301"/>
      <c r="AL96" s="301"/>
      <c r="AM96" s="301"/>
      <c r="AN96" s="301"/>
      <c r="AO96" s="301"/>
      <c r="AP96" s="301"/>
      <c r="AQ96" s="301"/>
      <c r="AR96" s="301"/>
      <c r="AS96" s="301"/>
      <c r="AT96" s="301"/>
      <c r="AU96" s="301"/>
      <c r="AV96" s="301"/>
      <c r="AW96" s="301"/>
      <c r="AX96" s="301"/>
      <c r="AY96" s="301"/>
      <c r="AZ96" s="301"/>
      <c r="BA96" s="301"/>
      <c r="BB96" s="301"/>
      <c r="BC96" s="301"/>
      <c r="BD96" s="301"/>
      <c r="BE96" s="301"/>
      <c r="BF96" s="301"/>
      <c r="BG96" s="301"/>
      <c r="BH96" s="301"/>
      <c r="BI96" s="301"/>
      <c r="BJ96" s="301"/>
      <c r="BK96" s="301"/>
      <c r="BL96" s="301"/>
      <c r="BM96" s="301"/>
      <c r="BN96" s="301"/>
      <c r="BO96" s="301"/>
      <c r="BP96" s="301"/>
      <c r="BQ96" s="301"/>
      <c r="BR96" s="301"/>
      <c r="BS96" s="301"/>
      <c r="BT96" s="301"/>
      <c r="BU96" s="301"/>
      <c r="BV96" s="301"/>
      <c r="BW96" s="301"/>
      <c r="BX96" s="301"/>
      <c r="BY96" s="301"/>
      <c r="BZ96" s="301"/>
      <c r="CA96" s="301"/>
      <c r="CB96" s="301"/>
      <c r="CC96" s="301"/>
      <c r="CD96" s="301"/>
      <c r="CE96" s="301"/>
      <c r="CF96" s="301"/>
      <c r="CG96" s="301"/>
      <c r="CH96" s="301"/>
      <c r="CI96" s="301"/>
      <c r="CJ96" s="301"/>
      <c r="CK96" s="301"/>
      <c r="CL96" s="301"/>
      <c r="CM96" s="301"/>
      <c r="CN96" s="301"/>
      <c r="CO96" s="301"/>
      <c r="CP96" s="301"/>
      <c r="CQ96" s="301"/>
      <c r="CR96" s="301"/>
      <c r="CS96" s="301"/>
      <c r="CT96" s="301"/>
      <c r="CU96" s="301"/>
      <c r="CV96" s="301"/>
      <c r="CW96" s="301"/>
      <c r="CX96" s="301"/>
      <c r="CY96" s="301"/>
      <c r="CZ96" s="301"/>
      <c r="DA96" s="301"/>
      <c r="DB96" s="301"/>
      <c r="DC96" s="301"/>
      <c r="DD96" s="301"/>
      <c r="DE96" s="301"/>
      <c r="DF96" s="301"/>
      <c r="DG96" s="301"/>
      <c r="DH96" s="301"/>
      <c r="DI96" s="301"/>
      <c r="DJ96" s="301"/>
      <c r="DK96" s="301"/>
      <c r="DL96" s="301"/>
      <c r="DM96" s="301"/>
      <c r="DN96" s="301"/>
      <c r="DO96" s="301"/>
      <c r="DP96" s="301"/>
      <c r="DQ96" s="301"/>
      <c r="DR96" s="301"/>
      <c r="DS96" s="301"/>
      <c r="DT96" s="301"/>
      <c r="DU96" s="301"/>
      <c r="DV96" s="301"/>
      <c r="DW96" s="301"/>
      <c r="DX96" s="301"/>
      <c r="DY96" s="301"/>
      <c r="DZ96" s="301"/>
      <c r="EA96" s="301"/>
      <c r="EB96" s="301"/>
      <c r="EC96" s="301"/>
      <c r="ED96" s="301"/>
      <c r="EE96" s="301"/>
      <c r="EF96" s="301"/>
      <c r="EG96" s="301"/>
      <c r="EH96" s="301"/>
      <c r="EI96" s="301"/>
      <c r="EJ96" s="301"/>
      <c r="EK96" s="301"/>
      <c r="EL96" s="301"/>
      <c r="EM96" s="301"/>
      <c r="EN96" s="301"/>
      <c r="EO96" s="301"/>
      <c r="EP96" s="301"/>
      <c r="EQ96" s="301"/>
      <c r="ER96" s="301"/>
      <c r="ES96" s="301"/>
      <c r="ET96" s="301"/>
      <c r="EU96" s="301"/>
      <c r="EV96" s="301"/>
      <c r="EW96" s="301"/>
      <c r="EX96" s="301"/>
      <c r="EY96" s="301"/>
      <c r="EZ96" s="301"/>
      <c r="FA96" s="301"/>
      <c r="FB96" s="301"/>
      <c r="FC96" s="301"/>
      <c r="FD96" s="301"/>
      <c r="FE96" s="301"/>
      <c r="FF96" s="301"/>
      <c r="FG96" s="301"/>
      <c r="FH96" s="301"/>
      <c r="FI96" s="301"/>
      <c r="FJ96" s="301"/>
      <c r="FK96" s="301"/>
      <c r="FL96" s="301"/>
      <c r="FM96" s="301"/>
      <c r="FN96" s="301"/>
      <c r="FO96" s="301"/>
      <c r="FP96" s="301"/>
      <c r="FQ96" s="301"/>
      <c r="FR96" s="301"/>
      <c r="FS96" s="301"/>
      <c r="FT96" s="301"/>
      <c r="FU96" s="301"/>
      <c r="FV96" s="301"/>
      <c r="FW96" s="301"/>
      <c r="FX96" s="301"/>
      <c r="FY96" s="301"/>
      <c r="FZ96" s="301"/>
      <c r="GA96" s="301"/>
      <c r="GB96" s="301"/>
      <c r="GC96" s="301"/>
      <c r="GD96" s="301"/>
      <c r="GE96" s="301"/>
      <c r="GF96" s="301"/>
      <c r="GG96" s="301"/>
      <c r="GH96" s="301"/>
      <c r="GI96" s="301"/>
      <c r="GJ96" s="301"/>
      <c r="GK96" s="301"/>
      <c r="GL96" s="301"/>
      <c r="GM96" s="301"/>
      <c r="GN96" s="301"/>
      <c r="GO96" s="301"/>
      <c r="GP96" s="301"/>
      <c r="GQ96" s="301"/>
      <c r="GR96" s="301"/>
      <c r="GS96" s="301"/>
      <c r="GT96" s="301"/>
      <c r="GU96" s="301"/>
      <c r="GV96" s="301"/>
      <c r="GW96" s="301"/>
      <c r="GX96" s="301"/>
      <c r="GY96" s="301"/>
      <c r="GZ96" s="301"/>
      <c r="HA96" s="301"/>
      <c r="HB96" s="301"/>
      <c r="HC96" s="301"/>
      <c r="HD96" s="301"/>
      <c r="HE96" s="301"/>
      <c r="HF96" s="301"/>
      <c r="HG96" s="301"/>
      <c r="HH96" s="301"/>
      <c r="HI96" s="301"/>
      <c r="HJ96" s="301"/>
      <c r="HK96" s="301"/>
      <c r="HL96" s="301"/>
      <c r="HM96" s="301"/>
      <c r="HN96" s="301"/>
      <c r="HO96" s="301"/>
      <c r="HP96" s="301"/>
      <c r="HQ96" s="301"/>
      <c r="HR96" s="301"/>
      <c r="HS96" s="301"/>
      <c r="HT96" s="301"/>
      <c r="HU96" s="301"/>
      <c r="HV96" s="301"/>
      <c r="HW96" s="301"/>
      <c r="HX96" s="301"/>
      <c r="HY96" s="301"/>
      <c r="HZ96" s="301"/>
      <c r="IA96" s="301"/>
      <c r="IB96" s="301"/>
      <c r="IC96" s="301"/>
      <c r="ID96" s="301"/>
      <c r="IE96" s="301"/>
      <c r="IF96" s="301"/>
      <c r="IG96" s="301"/>
      <c r="IH96" s="301"/>
      <c r="II96" s="301"/>
      <c r="IJ96" s="301"/>
      <c r="IK96" s="301"/>
      <c r="IL96" s="301"/>
      <c r="IM96" s="301"/>
      <c r="IN96" s="301"/>
      <c r="IO96" s="301"/>
      <c r="IP96" s="301"/>
      <c r="IQ96" s="301"/>
      <c r="IR96" s="301"/>
      <c r="IS96" s="301"/>
      <c r="IT96" s="301"/>
      <c r="IU96" s="301"/>
      <c r="IV96" s="301"/>
      <c r="IW96" s="301"/>
      <c r="IX96" s="301"/>
      <c r="IY96" s="301"/>
      <c r="IZ96" s="301"/>
      <c r="JA96" s="301"/>
      <c r="JB96" s="301"/>
      <c r="JC96" s="301"/>
      <c r="JD96" s="301"/>
      <c r="JE96" s="301"/>
      <c r="JF96" s="301"/>
      <c r="JG96" s="301"/>
      <c r="JH96" s="301"/>
      <c r="JI96" s="301"/>
      <c r="JJ96" s="301"/>
      <c r="JK96" s="301"/>
      <c r="JL96" s="301"/>
      <c r="JM96" s="301"/>
      <c r="JN96" s="301"/>
      <c r="JO96" s="301"/>
      <c r="JP96" s="301"/>
      <c r="JQ96" s="301"/>
      <c r="JR96" s="301"/>
      <c r="JS96" s="301"/>
      <c r="JT96" s="301"/>
      <c r="JU96" s="301"/>
      <c r="JV96" s="301"/>
      <c r="JW96" s="301"/>
      <c r="JX96" s="301"/>
      <c r="JY96" s="301"/>
      <c r="JZ96" s="301"/>
      <c r="KA96" s="301"/>
      <c r="KB96" s="301"/>
      <c r="KC96" s="301"/>
      <c r="KD96" s="301"/>
      <c r="KE96" s="301"/>
      <c r="KF96" s="301"/>
      <c r="KG96" s="301"/>
      <c r="KH96" s="301"/>
      <c r="KI96" s="301"/>
      <c r="KJ96" s="301"/>
      <c r="KK96" s="301"/>
      <c r="KL96" s="301"/>
      <c r="KM96" s="301"/>
      <c r="KN96" s="301"/>
      <c r="KO96" s="301"/>
      <c r="KP96" s="301"/>
      <c r="KQ96" s="301"/>
      <c r="KR96" s="301"/>
      <c r="KS96" s="301"/>
      <c r="KT96" s="301"/>
      <c r="KU96" s="301"/>
      <c r="KV96" s="301"/>
      <c r="KW96" s="301"/>
      <c r="KX96" s="301"/>
      <c r="KY96" s="301"/>
      <c r="KZ96" s="301"/>
      <c r="LA96" s="301"/>
      <c r="LB96" s="301"/>
      <c r="LC96" s="301"/>
      <c r="LD96" s="301"/>
      <c r="LE96" s="301"/>
      <c r="LF96" s="301"/>
      <c r="LG96" s="301"/>
      <c r="LH96" s="301"/>
      <c r="LI96" s="301"/>
      <c r="LJ96" s="301"/>
      <c r="LK96" s="301"/>
      <c r="LL96" s="301"/>
      <c r="LM96" s="301"/>
      <c r="LN96" s="301"/>
      <c r="LO96" s="301"/>
      <c r="LP96" s="301"/>
      <c r="LQ96" s="301"/>
      <c r="LR96" s="301"/>
      <c r="LS96" s="301"/>
      <c r="LT96" s="301"/>
      <c r="LU96" s="301"/>
      <c r="LV96" s="301"/>
      <c r="LW96" s="301"/>
      <c r="LX96" s="301"/>
      <c r="LY96" s="301"/>
      <c r="LZ96" s="301"/>
      <c r="MA96" s="301"/>
      <c r="MB96" s="301"/>
      <c r="MC96" s="301"/>
      <c r="MD96" s="301"/>
      <c r="ME96" s="301"/>
      <c r="MF96" s="301"/>
      <c r="MG96" s="301"/>
      <c r="MH96" s="301"/>
      <c r="MI96" s="301"/>
      <c r="MJ96" s="301"/>
      <c r="MK96" s="301"/>
      <c r="ML96" s="301"/>
      <c r="MM96" s="301"/>
      <c r="MN96" s="301"/>
      <c r="MO96" s="301"/>
      <c r="MP96" s="301"/>
      <c r="MQ96" s="301"/>
      <c r="MR96" s="301"/>
      <c r="MS96" s="301"/>
      <c r="MT96" s="301"/>
      <c r="MU96" s="301"/>
      <c r="MV96" s="301"/>
      <c r="MW96" s="301"/>
      <c r="MX96" s="301"/>
      <c r="MY96" s="301"/>
      <c r="MZ96" s="301"/>
      <c r="NA96" s="301"/>
      <c r="NB96" s="301"/>
      <c r="NC96" s="301"/>
      <c r="ND96" s="301"/>
      <c r="NE96" s="301"/>
      <c r="NF96" s="301"/>
      <c r="NG96" s="301"/>
      <c r="NH96" s="301"/>
      <c r="NI96" s="301"/>
      <c r="NJ96" s="301"/>
      <c r="NK96" s="301"/>
      <c r="NL96" s="301"/>
      <c r="NM96" s="301"/>
      <c r="NN96" s="301"/>
      <c r="NO96" s="301"/>
      <c r="NP96" s="301"/>
      <c r="NQ96" s="301"/>
      <c r="NR96" s="301"/>
      <c r="NS96" s="301"/>
      <c r="NT96" s="301"/>
      <c r="NU96" s="301"/>
      <c r="NV96" s="301"/>
      <c r="NW96" s="301"/>
      <c r="NX96" s="301"/>
      <c r="NY96" s="301"/>
      <c r="NZ96" s="301"/>
      <c r="OA96" s="301"/>
      <c r="OB96" s="301"/>
      <c r="OC96" s="301"/>
      <c r="OD96" s="301"/>
      <c r="OE96" s="301"/>
      <c r="OF96" s="301"/>
      <c r="OG96" s="301"/>
      <c r="OH96" s="301"/>
      <c r="OI96" s="301"/>
      <c r="OJ96" s="301"/>
      <c r="OK96" s="301"/>
      <c r="OL96" s="301"/>
      <c r="OM96" s="301"/>
      <c r="ON96" s="301"/>
      <c r="OO96" s="301"/>
      <c r="OP96" s="301"/>
      <c r="OQ96" s="301"/>
      <c r="OR96" s="301"/>
      <c r="OS96" s="301"/>
      <c r="OT96" s="301"/>
      <c r="OU96" s="301"/>
      <c r="OV96" s="301"/>
      <c r="OW96" s="301"/>
      <c r="OX96" s="301"/>
      <c r="OY96" s="301"/>
      <c r="OZ96" s="301"/>
      <c r="PA96" s="301"/>
      <c r="PB96" s="301"/>
      <c r="PC96" s="301"/>
      <c r="PD96" s="301"/>
      <c r="PE96" s="301"/>
      <c r="PF96" s="301"/>
      <c r="PG96" s="301"/>
      <c r="PH96" s="301"/>
      <c r="PI96" s="301"/>
      <c r="PJ96" s="301"/>
      <c r="PK96" s="301"/>
      <c r="PL96" s="301"/>
      <c r="PM96" s="301"/>
      <c r="PN96" s="301"/>
      <c r="PO96" s="301"/>
      <c r="PP96" s="301"/>
      <c r="PQ96" s="301"/>
      <c r="PR96" s="301"/>
      <c r="PS96" s="301"/>
      <c r="PT96" s="301"/>
      <c r="PU96" s="301"/>
      <c r="PV96" s="301"/>
      <c r="PW96" s="301"/>
      <c r="PX96" s="301"/>
      <c r="PY96" s="301"/>
      <c r="PZ96" s="301"/>
      <c r="QA96" s="301"/>
      <c r="QB96" s="301"/>
      <c r="QC96" s="301"/>
      <c r="QD96" s="301"/>
      <c r="QE96" s="301"/>
      <c r="QF96" s="301"/>
      <c r="QG96" s="301"/>
      <c r="QH96" s="301"/>
      <c r="QI96" s="301"/>
      <c r="QJ96" s="301"/>
      <c r="QK96" s="301"/>
      <c r="QL96" s="301"/>
      <c r="QM96" s="301"/>
      <c r="QN96" s="301"/>
      <c r="QO96" s="301"/>
      <c r="QP96" s="301"/>
      <c r="QQ96" s="301"/>
      <c r="QR96" s="301"/>
      <c r="QS96" s="301"/>
      <c r="QT96" s="301"/>
      <c r="QU96" s="301"/>
      <c r="QV96" s="301"/>
      <c r="QW96" s="301"/>
      <c r="QX96" s="301"/>
      <c r="QY96" s="301"/>
      <c r="QZ96" s="301"/>
      <c r="RA96" s="301"/>
      <c r="RB96" s="301"/>
      <c r="RC96" s="301"/>
      <c r="RD96" s="301"/>
      <c r="RE96" s="301"/>
      <c r="RF96" s="301"/>
      <c r="RG96" s="301"/>
      <c r="RH96" s="301"/>
      <c r="RI96" s="301"/>
      <c r="RJ96" s="301"/>
      <c r="RK96" s="301"/>
      <c r="RL96" s="301"/>
      <c r="RM96" s="301"/>
      <c r="RN96" s="301"/>
      <c r="RO96" s="301"/>
      <c r="RP96" s="301"/>
      <c r="RQ96" s="301"/>
      <c r="RR96" s="301"/>
      <c r="RS96" s="301"/>
      <c r="RT96" s="301"/>
      <c r="RU96" s="301"/>
      <c r="RV96" s="301"/>
      <c r="RW96" s="301"/>
      <c r="RX96" s="301"/>
      <c r="RY96" s="301"/>
      <c r="RZ96" s="301"/>
      <c r="SA96" s="301"/>
      <c r="SB96" s="301"/>
      <c r="SC96" s="301"/>
      <c r="SD96" s="301"/>
      <c r="SE96" s="301"/>
      <c r="SF96" s="301"/>
      <c r="SG96" s="301"/>
      <c r="SH96" s="301"/>
      <c r="SI96" s="301"/>
      <c r="SJ96" s="301"/>
      <c r="SK96" s="301"/>
      <c r="SL96" s="301"/>
      <c r="SM96" s="301"/>
      <c r="SN96" s="301"/>
      <c r="SO96" s="301"/>
      <c r="SP96" s="301"/>
      <c r="SQ96" s="301"/>
      <c r="SR96" s="301"/>
      <c r="SS96" s="301"/>
      <c r="ST96" s="301"/>
      <c r="SU96" s="301"/>
      <c r="SV96" s="301"/>
      <c r="SW96" s="301"/>
      <c r="SX96" s="301"/>
      <c r="SY96" s="301"/>
      <c r="SZ96" s="301"/>
      <c r="TA96" s="301"/>
      <c r="TB96" s="301"/>
      <c r="TC96" s="301"/>
      <c r="TD96" s="301"/>
      <c r="TE96" s="301"/>
      <c r="TF96" s="301"/>
      <c r="TG96" s="301"/>
      <c r="TH96" s="301"/>
      <c r="TI96" s="301"/>
      <c r="TJ96" s="301"/>
      <c r="TK96" s="301"/>
      <c r="TL96" s="301"/>
      <c r="TM96" s="301"/>
      <c r="TN96" s="301"/>
      <c r="TO96" s="301"/>
      <c r="TP96" s="301"/>
      <c r="TQ96" s="301"/>
      <c r="TR96" s="301"/>
      <c r="TS96" s="301"/>
      <c r="TT96" s="301"/>
      <c r="TU96" s="301"/>
      <c r="TV96" s="301"/>
      <c r="TW96" s="301"/>
      <c r="TX96" s="301"/>
      <c r="TY96" s="301"/>
      <c r="TZ96" s="301"/>
      <c r="UA96" s="301"/>
      <c r="UB96" s="301"/>
      <c r="UC96" s="301"/>
      <c r="UD96" s="301"/>
      <c r="UE96" s="301"/>
      <c r="UF96" s="301"/>
      <c r="UG96" s="301"/>
      <c r="UH96" s="301"/>
      <c r="UI96" s="301"/>
      <c r="UJ96" s="301"/>
      <c r="UK96" s="301"/>
      <c r="UL96" s="301"/>
      <c r="UM96" s="301"/>
      <c r="UN96" s="301"/>
      <c r="UO96" s="301"/>
      <c r="UP96" s="301"/>
      <c r="UQ96" s="301"/>
      <c r="UR96" s="301"/>
      <c r="US96" s="301"/>
      <c r="UT96" s="301"/>
      <c r="UU96" s="301"/>
      <c r="UV96" s="301"/>
      <c r="UW96" s="301"/>
      <c r="UX96" s="301"/>
      <c r="UY96" s="301"/>
      <c r="UZ96" s="301"/>
      <c r="VA96" s="301"/>
      <c r="VB96" s="301"/>
      <c r="VC96" s="301"/>
      <c r="VD96" s="301"/>
      <c r="VE96" s="301"/>
      <c r="VF96" s="301"/>
      <c r="VG96" s="301"/>
      <c r="VH96" s="301"/>
      <c r="VI96" s="301"/>
      <c r="VJ96" s="301"/>
      <c r="VK96" s="301"/>
      <c r="VL96" s="301"/>
      <c r="VM96" s="301"/>
      <c r="VN96" s="301"/>
      <c r="VO96" s="301"/>
      <c r="VP96" s="301"/>
      <c r="VQ96" s="301"/>
      <c r="VR96" s="301"/>
      <c r="VS96" s="301"/>
      <c r="VT96" s="301"/>
      <c r="VU96" s="301"/>
      <c r="VV96" s="301"/>
      <c r="VW96" s="301"/>
      <c r="VX96" s="301"/>
      <c r="VY96" s="301"/>
      <c r="VZ96" s="301"/>
      <c r="WA96" s="301"/>
      <c r="WB96" s="301"/>
      <c r="WC96" s="301"/>
      <c r="WD96" s="301"/>
      <c r="WE96" s="301"/>
      <c r="WF96" s="301"/>
      <c r="WG96" s="301"/>
      <c r="WH96" s="301"/>
      <c r="WI96" s="301"/>
      <c r="WJ96" s="301"/>
      <c r="WK96" s="301"/>
      <c r="WL96" s="301"/>
      <c r="WM96" s="301"/>
      <c r="WN96" s="301"/>
      <c r="WO96" s="301"/>
      <c r="WP96" s="301"/>
      <c r="WQ96" s="301"/>
      <c r="WR96" s="301"/>
      <c r="WS96" s="301"/>
      <c r="WT96" s="301"/>
      <c r="WU96" s="301"/>
      <c r="WV96" s="301"/>
      <c r="WW96" s="301"/>
      <c r="WX96" s="301"/>
      <c r="WY96" s="301"/>
      <c r="WZ96" s="301"/>
      <c r="XA96" s="301"/>
      <c r="XB96" s="301"/>
      <c r="XC96" s="301"/>
      <c r="XD96" s="301"/>
      <c r="XE96" s="301"/>
      <c r="XF96" s="301"/>
      <c r="XG96" s="301"/>
      <c r="XH96" s="301"/>
      <c r="XI96" s="301"/>
      <c r="XJ96" s="301"/>
      <c r="XK96" s="301"/>
      <c r="XL96" s="301"/>
      <c r="XM96" s="301"/>
      <c r="XN96" s="301"/>
      <c r="XO96" s="301"/>
      <c r="XP96" s="301"/>
      <c r="XQ96" s="301"/>
      <c r="XR96" s="301"/>
      <c r="XS96" s="301"/>
      <c r="XT96" s="301"/>
      <c r="XU96" s="301"/>
      <c r="XV96" s="301"/>
      <c r="XW96" s="301"/>
      <c r="XX96" s="301"/>
      <c r="XY96" s="301"/>
      <c r="XZ96" s="301"/>
      <c r="YA96" s="301"/>
      <c r="YB96" s="301"/>
      <c r="YC96" s="301"/>
      <c r="YD96" s="301"/>
      <c r="YE96" s="301"/>
      <c r="YF96" s="301"/>
      <c r="YG96" s="301"/>
      <c r="YH96" s="301"/>
      <c r="YI96" s="301"/>
      <c r="YJ96" s="301"/>
      <c r="YK96" s="301"/>
      <c r="YL96" s="301"/>
      <c r="YM96" s="301"/>
      <c r="YN96" s="301"/>
      <c r="YO96" s="301"/>
      <c r="YP96" s="301"/>
      <c r="YQ96" s="301"/>
      <c r="YR96" s="301"/>
      <c r="YS96" s="301"/>
      <c r="YT96" s="301"/>
      <c r="YU96" s="301"/>
      <c r="YV96" s="301"/>
      <c r="YW96" s="301"/>
      <c r="YX96" s="301"/>
      <c r="YY96" s="301"/>
      <c r="YZ96" s="301"/>
      <c r="ZA96" s="301"/>
      <c r="ZB96" s="301"/>
      <c r="ZC96" s="301"/>
      <c r="ZD96" s="301"/>
      <c r="ZE96" s="301"/>
      <c r="ZF96" s="301"/>
      <c r="ZG96" s="301"/>
      <c r="ZH96" s="301"/>
      <c r="ZI96" s="301"/>
      <c r="ZJ96" s="301"/>
      <c r="ZK96" s="301"/>
      <c r="ZL96" s="301"/>
      <c r="ZM96" s="301"/>
      <c r="ZN96" s="301"/>
      <c r="ZO96" s="301"/>
      <c r="ZP96" s="301"/>
      <c r="ZQ96" s="301"/>
      <c r="ZR96" s="301"/>
      <c r="ZS96" s="301"/>
      <c r="ZT96" s="301"/>
      <c r="ZU96" s="301"/>
      <c r="ZV96" s="301"/>
      <c r="ZW96" s="301"/>
      <c r="ZX96" s="301"/>
      <c r="ZY96" s="301"/>
      <c r="ZZ96" s="301"/>
      <c r="AAA96" s="301"/>
      <c r="AAB96" s="301"/>
      <c r="AAC96" s="301"/>
      <c r="AAD96" s="301"/>
      <c r="AAE96" s="301"/>
      <c r="AAF96" s="301"/>
      <c r="AAG96" s="301"/>
      <c r="AAH96" s="301"/>
      <c r="AAI96" s="301"/>
      <c r="AAJ96" s="301"/>
      <c r="AAK96" s="301"/>
      <c r="AAL96" s="301"/>
      <c r="AAM96" s="301"/>
      <c r="AAN96" s="301"/>
      <c r="AAO96" s="301"/>
      <c r="AAP96" s="301"/>
      <c r="AAQ96" s="301"/>
      <c r="AAR96" s="301"/>
      <c r="AAS96" s="301"/>
      <c r="AAT96" s="301"/>
      <c r="AAU96" s="301"/>
      <c r="AAV96" s="301"/>
      <c r="AAW96" s="301"/>
      <c r="AAX96" s="301"/>
      <c r="AAY96" s="301"/>
      <c r="AAZ96" s="301"/>
      <c r="ABA96" s="301"/>
      <c r="ABB96" s="301"/>
      <c r="ABC96" s="301"/>
      <c r="ABD96" s="301"/>
      <c r="ABE96" s="301"/>
      <c r="ABF96" s="301"/>
      <c r="ABG96" s="301"/>
      <c r="ABH96" s="301"/>
      <c r="ABI96" s="301"/>
      <c r="ABJ96" s="301"/>
      <c r="ABK96" s="301"/>
      <c r="ABL96" s="301"/>
      <c r="ABM96" s="301"/>
      <c r="ABN96" s="301"/>
      <c r="ABO96" s="301"/>
      <c r="ABP96" s="301"/>
      <c r="ABQ96" s="301"/>
      <c r="ABR96" s="301"/>
      <c r="ABS96" s="301"/>
      <c r="ABT96" s="301"/>
      <c r="ABU96" s="301"/>
      <c r="ABV96" s="301"/>
      <c r="ABW96" s="301"/>
      <c r="ABX96" s="301"/>
      <c r="ABY96" s="301"/>
      <c r="ABZ96" s="301"/>
      <c r="ACA96" s="301"/>
      <c r="ACB96" s="301"/>
      <c r="ACC96" s="301"/>
      <c r="ACD96" s="301"/>
      <c r="ACE96" s="301"/>
      <c r="ACF96" s="301"/>
      <c r="ACG96" s="301"/>
      <c r="ACH96" s="301"/>
      <c r="ACI96" s="301"/>
      <c r="ACJ96" s="301"/>
      <c r="ACK96" s="301"/>
      <c r="ACL96" s="301"/>
      <c r="ACM96" s="301"/>
      <c r="ACN96" s="301"/>
      <c r="ACO96" s="301"/>
      <c r="ACP96" s="301"/>
      <c r="ACQ96" s="301"/>
      <c r="ACR96" s="301"/>
      <c r="ACS96" s="301"/>
      <c r="ACT96" s="301"/>
      <c r="ACU96" s="301"/>
      <c r="ACV96" s="301"/>
      <c r="ACW96" s="301"/>
      <c r="ACX96" s="301"/>
      <c r="ACY96" s="301"/>
      <c r="ACZ96" s="301"/>
      <c r="ADA96" s="301"/>
      <c r="ADB96" s="301"/>
      <c r="ADC96" s="301"/>
      <c r="ADD96" s="301"/>
      <c r="ADE96" s="301"/>
      <c r="ADF96" s="301"/>
      <c r="ADG96" s="301"/>
      <c r="ADH96" s="301"/>
      <c r="ADI96" s="301"/>
      <c r="ADJ96" s="301"/>
      <c r="ADK96" s="301"/>
      <c r="ADL96" s="301"/>
      <c r="ADM96" s="301"/>
      <c r="ADN96" s="301"/>
      <c r="ADO96" s="301"/>
      <c r="ADP96" s="301"/>
      <c r="ADQ96" s="301"/>
      <c r="ADR96" s="301"/>
      <c r="ADS96" s="301"/>
      <c r="ADT96" s="301"/>
      <c r="ADU96" s="301"/>
      <c r="ADV96" s="301"/>
      <c r="ADW96" s="301"/>
      <c r="ADX96" s="301"/>
      <c r="ADY96" s="301"/>
      <c r="ADZ96" s="301"/>
      <c r="AEA96" s="301"/>
      <c r="AEB96" s="301"/>
      <c r="AEC96" s="301"/>
      <c r="AED96" s="301"/>
      <c r="AEE96" s="301"/>
      <c r="AEF96" s="301"/>
      <c r="AEG96" s="301"/>
      <c r="AEH96" s="301"/>
      <c r="AEI96" s="301"/>
      <c r="AEJ96" s="301"/>
      <c r="AEK96" s="301"/>
      <c r="AEL96" s="301"/>
      <c r="AEM96" s="301"/>
      <c r="AEN96" s="301"/>
      <c r="AEO96" s="301"/>
      <c r="AEP96" s="301"/>
      <c r="AEQ96" s="301"/>
      <c r="AER96" s="301"/>
      <c r="AES96" s="301"/>
      <c r="AET96" s="301"/>
      <c r="AEU96" s="301"/>
      <c r="AEV96" s="301"/>
      <c r="AEW96" s="301"/>
      <c r="AEX96" s="301"/>
      <c r="AEY96" s="301"/>
      <c r="AEZ96" s="301"/>
      <c r="AFA96" s="301"/>
      <c r="AFB96" s="301"/>
      <c r="AFC96" s="301"/>
      <c r="AFD96" s="301"/>
      <c r="AFE96" s="301"/>
      <c r="AFF96" s="301"/>
      <c r="AFG96" s="301"/>
      <c r="AFH96" s="301"/>
      <c r="AFI96" s="301"/>
      <c r="AFJ96" s="301"/>
      <c r="AFK96" s="301"/>
      <c r="AFL96" s="301"/>
      <c r="AFM96" s="301"/>
      <c r="AFN96" s="301"/>
      <c r="AFO96" s="301"/>
      <c r="AFP96" s="301"/>
      <c r="AFQ96" s="301"/>
      <c r="AFR96" s="301"/>
      <c r="AFS96" s="301"/>
      <c r="AFT96" s="301"/>
      <c r="AFU96" s="301"/>
      <c r="AFV96" s="301"/>
      <c r="AFW96" s="301"/>
      <c r="AFX96" s="301"/>
      <c r="AFY96" s="301"/>
      <c r="AFZ96" s="301"/>
      <c r="AGA96" s="301"/>
      <c r="AGB96" s="301"/>
      <c r="AGC96" s="301"/>
      <c r="AGD96" s="301"/>
      <c r="AGE96" s="301"/>
      <c r="AGF96" s="301"/>
      <c r="AGG96" s="301"/>
      <c r="AGH96" s="301"/>
      <c r="AGI96" s="301"/>
      <c r="AGJ96" s="301"/>
      <c r="AGK96" s="301"/>
      <c r="AGL96" s="301"/>
      <c r="AGM96" s="301"/>
      <c r="AGN96" s="301"/>
      <c r="AGO96" s="301"/>
      <c r="AGP96" s="301"/>
      <c r="AGQ96" s="301"/>
      <c r="AGR96" s="301"/>
      <c r="AGS96" s="301"/>
      <c r="AGT96" s="301"/>
      <c r="AGU96" s="301"/>
      <c r="AGV96" s="301"/>
      <c r="AGW96" s="301"/>
      <c r="AGX96" s="301"/>
      <c r="AGY96" s="301"/>
      <c r="AGZ96" s="301"/>
      <c r="AHA96" s="301"/>
      <c r="AHB96" s="301"/>
      <c r="AHC96" s="301"/>
      <c r="AHD96" s="301"/>
      <c r="AHE96" s="301"/>
      <c r="AHF96" s="301"/>
      <c r="AHG96" s="301"/>
      <c r="AHH96" s="301"/>
      <c r="AHI96" s="301"/>
      <c r="AHJ96" s="301"/>
      <c r="AHK96" s="301"/>
      <c r="AHL96" s="301"/>
      <c r="AHM96" s="301"/>
      <c r="AHN96" s="301"/>
      <c r="AHO96" s="301"/>
      <c r="AHP96" s="301"/>
      <c r="AHQ96" s="301"/>
      <c r="AHR96" s="301"/>
      <c r="AHS96" s="301"/>
      <c r="AHT96" s="301"/>
      <c r="AHU96" s="301"/>
      <c r="AHV96" s="301"/>
      <c r="AHW96" s="301"/>
      <c r="AHX96" s="301"/>
      <c r="AHY96" s="301"/>
      <c r="AHZ96" s="301"/>
      <c r="AIA96" s="301"/>
      <c r="AIB96" s="301"/>
      <c r="AIC96" s="301"/>
      <c r="AID96" s="301"/>
      <c r="AIE96" s="301"/>
      <c r="AIF96" s="301"/>
      <c r="AIG96" s="301"/>
      <c r="AIH96" s="301"/>
      <c r="AII96" s="301"/>
      <c r="AIJ96" s="301"/>
      <c r="AIK96" s="301"/>
      <c r="AIL96" s="301"/>
      <c r="AIM96" s="301"/>
      <c r="AIN96" s="301"/>
      <c r="AIO96" s="301"/>
      <c r="AIP96" s="301"/>
      <c r="AIQ96" s="301"/>
      <c r="AIR96" s="301"/>
      <c r="AIS96" s="301"/>
      <c r="AIT96" s="301"/>
      <c r="AIU96" s="301"/>
      <c r="AIV96" s="301"/>
      <c r="AIW96" s="301"/>
      <c r="AIX96" s="301"/>
      <c r="AIY96" s="301"/>
      <c r="AIZ96" s="301"/>
      <c r="AJA96" s="301"/>
      <c r="AJB96" s="301"/>
      <c r="AJC96" s="301"/>
      <c r="AJD96" s="301"/>
      <c r="AJE96" s="301"/>
      <c r="AJF96" s="301"/>
      <c r="AJG96" s="301"/>
      <c r="AJH96" s="301"/>
      <c r="AJI96" s="301"/>
      <c r="AJJ96" s="301"/>
      <c r="AJK96" s="301"/>
      <c r="AJL96" s="301"/>
      <c r="AJM96" s="301"/>
      <c r="AJN96" s="301"/>
      <c r="AJO96" s="301"/>
      <c r="AJP96" s="301"/>
      <c r="AJQ96" s="301"/>
      <c r="AJR96" s="301"/>
      <c r="AJS96" s="301"/>
      <c r="AJT96" s="301"/>
      <c r="AJU96" s="301"/>
      <c r="AJV96" s="301"/>
      <c r="AJW96" s="301"/>
      <c r="AJX96" s="301"/>
      <c r="AJY96" s="301"/>
      <c r="AJZ96" s="301"/>
      <c r="AKA96" s="301"/>
      <c r="AKB96" s="301"/>
      <c r="AKC96" s="301"/>
      <c r="AKD96" s="301"/>
      <c r="AKE96" s="301"/>
      <c r="AKF96" s="301"/>
      <c r="AKG96" s="301"/>
      <c r="AKH96" s="301"/>
      <c r="AKI96" s="301"/>
      <c r="AKJ96" s="301"/>
      <c r="AKK96" s="301"/>
      <c r="AKL96" s="301"/>
      <c r="AKM96" s="301"/>
      <c r="AKN96" s="301"/>
      <c r="AKO96" s="301"/>
      <c r="AKP96" s="301"/>
      <c r="AKQ96" s="301"/>
      <c r="AKR96" s="301"/>
      <c r="AKS96" s="301"/>
      <c r="AKT96" s="301"/>
      <c r="AKU96" s="301"/>
      <c r="AKV96" s="301"/>
      <c r="AKW96" s="301"/>
      <c r="AKX96" s="301"/>
      <c r="AKY96" s="301"/>
      <c r="AKZ96" s="301"/>
      <c r="ALA96" s="301"/>
      <c r="ALB96" s="301"/>
      <c r="ALC96" s="301"/>
      <c r="ALD96" s="301"/>
      <c r="ALE96" s="301"/>
      <c r="ALF96" s="301"/>
      <c r="ALG96" s="301"/>
      <c r="ALH96" s="301"/>
      <c r="ALI96" s="301"/>
      <c r="ALJ96" s="301"/>
      <c r="ALK96" s="301"/>
      <c r="ALL96" s="301"/>
      <c r="ALM96" s="301"/>
      <c r="ALN96" s="301"/>
      <c r="ALO96" s="301"/>
      <c r="ALP96" s="301"/>
      <c r="ALQ96" s="301"/>
      <c r="ALR96" s="301"/>
      <c r="ALS96" s="301"/>
      <c r="ALT96" s="301"/>
      <c r="ALU96" s="301"/>
      <c r="ALV96" s="301"/>
      <c r="ALW96" s="301"/>
      <c r="ALX96" s="301"/>
      <c r="ALY96" s="301"/>
      <c r="ALZ96" s="301"/>
      <c r="AMA96" s="301"/>
      <c r="AMB96" s="301"/>
      <c r="AMC96" s="301"/>
      <c r="AMD96" s="301"/>
      <c r="AME96" s="301"/>
      <c r="AMF96" s="301"/>
      <c r="AMG96" s="301"/>
      <c r="AMH96" s="301"/>
      <c r="AMI96" s="301"/>
      <c r="AMJ96" s="301"/>
      <c r="AMK96" s="301"/>
    </row>
    <row r="98" spans="1:7" s="301" customFormat="1" x14ac:dyDescent="0.2">
      <c r="A98" s="271" t="s">
        <v>188</v>
      </c>
      <c r="B98" s="294"/>
      <c r="C98" s="294"/>
      <c r="D98" s="295"/>
      <c r="E98" s="295"/>
      <c r="F98" s="295"/>
      <c r="G98" s="295"/>
    </row>
    <row r="101" spans="1:7" s="301" customFormat="1" x14ac:dyDescent="0.2">
      <c r="F101" s="325"/>
    </row>
    <row r="102" spans="1:7" s="301" customFormat="1" x14ac:dyDescent="0.2">
      <c r="F102" s="389"/>
    </row>
    <row r="125" s="294" customFormat="1" ht="9" customHeight="1" x14ac:dyDescent="0.2"/>
  </sheetData>
  <mergeCells count="11">
    <mergeCell ref="A38:C38"/>
    <mergeCell ref="A39:D39"/>
    <mergeCell ref="A75:B75"/>
    <mergeCell ref="A84:B84"/>
    <mergeCell ref="A90:E90"/>
    <mergeCell ref="A21:F21"/>
    <mergeCell ref="A1:F1"/>
    <mergeCell ref="A2:F3"/>
    <mergeCell ref="A4:F4"/>
    <mergeCell ref="A6:F6"/>
    <mergeCell ref="A14:C14"/>
  </mergeCells>
  <printOptions horizontalCentered="1"/>
  <pageMargins left="0.70866141732283472" right="0.70866141732283472" top="0.74803149606299213" bottom="0.74803149606299213" header="0.70866141732283472" footer="0.70866141732283472"/>
  <pageSetup paperSize="9" scale="73" firstPageNumber="0" fitToHeight="2" orientation="portrait" r:id="rId1"/>
  <headerFooter>
    <oddFooter>&amp;R&amp;P de &amp;N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MK125"/>
  <sheetViews>
    <sheetView workbookViewId="0">
      <pane ySplit="1" topLeftCell="A47" activePane="bottomLeft" state="frozen"/>
      <selection activeCell="C7" sqref="C7"/>
      <selection pane="bottomLeft" activeCell="C7" sqref="C7"/>
    </sheetView>
  </sheetViews>
  <sheetFormatPr defaultColWidth="8.85546875" defaultRowHeight="12.75" x14ac:dyDescent="0.2"/>
  <cols>
    <col min="1" max="1" width="44.42578125" style="294" customWidth="1"/>
    <col min="2" max="2" width="16.140625" style="294" customWidth="1"/>
    <col min="3" max="3" width="14.5703125" style="294" customWidth="1"/>
    <col min="4" max="4" width="14.7109375" style="295" customWidth="1"/>
    <col min="5" max="5" width="15.28515625" style="295" customWidth="1"/>
    <col min="6" max="6" width="15" style="295" customWidth="1"/>
    <col min="7" max="7" width="13.28515625" style="295" customWidth="1"/>
    <col min="8" max="8" width="23.85546875" style="294" hidden="1" customWidth="1"/>
    <col min="9" max="9" width="20.42578125" style="294" customWidth="1"/>
    <col min="10" max="10" width="13.42578125" style="294" customWidth="1"/>
    <col min="11" max="1025" width="9.28515625" style="294" customWidth="1"/>
    <col min="1026" max="16384" width="8.85546875" style="301"/>
  </cols>
  <sheetData>
    <row r="1" spans="1:7" s="254" customFormat="1" ht="21.75" customHeight="1" thickBot="1" x14ac:dyDescent="0.25">
      <c r="A1" s="593" t="s">
        <v>217</v>
      </c>
      <c r="B1" s="593"/>
      <c r="C1" s="593"/>
      <c r="D1" s="593"/>
      <c r="E1" s="593"/>
      <c r="F1" s="593"/>
      <c r="G1" s="253"/>
    </row>
    <row r="2" spans="1:7" s="256" customFormat="1" ht="12.6" customHeight="1" thickBot="1" x14ac:dyDescent="0.25">
      <c r="A2" s="594" t="s">
        <v>274</v>
      </c>
      <c r="B2" s="594"/>
      <c r="C2" s="594"/>
      <c r="D2" s="594"/>
      <c r="E2" s="594"/>
      <c r="F2" s="594"/>
      <c r="G2" s="255"/>
    </row>
    <row r="3" spans="1:7" s="256" customFormat="1" ht="10.9" customHeight="1" x14ac:dyDescent="0.2">
      <c r="A3" s="594"/>
      <c r="B3" s="594"/>
      <c r="C3" s="594"/>
      <c r="D3" s="594"/>
      <c r="E3" s="594"/>
      <c r="F3" s="594"/>
      <c r="G3" s="255"/>
    </row>
    <row r="4" spans="1:7" s="256" customFormat="1" ht="21.75" customHeight="1" x14ac:dyDescent="0.2">
      <c r="A4" s="595" t="s">
        <v>14</v>
      </c>
      <c r="B4" s="595"/>
      <c r="C4" s="595"/>
      <c r="D4" s="595"/>
      <c r="E4" s="595"/>
      <c r="F4" s="595"/>
      <c r="G4" s="255"/>
    </row>
    <row r="5" spans="1:7" s="254" customFormat="1" ht="10.9" customHeight="1" thickBot="1" x14ac:dyDescent="0.25">
      <c r="A5" s="257"/>
      <c r="B5" s="258"/>
      <c r="C5" s="258"/>
      <c r="D5" s="253"/>
      <c r="E5" s="253"/>
      <c r="F5" s="259"/>
      <c r="G5" s="253"/>
    </row>
    <row r="6" spans="1:7" s="254" customFormat="1" ht="15.75" customHeight="1" thickBot="1" x14ac:dyDescent="0.25">
      <c r="A6" s="596" t="s">
        <v>88</v>
      </c>
      <c r="B6" s="596"/>
      <c r="C6" s="596"/>
      <c r="D6" s="596"/>
      <c r="E6" s="596"/>
      <c r="F6" s="596"/>
      <c r="G6" s="253"/>
    </row>
    <row r="7" spans="1:7" s="254" customFormat="1" ht="15.75" customHeight="1" x14ac:dyDescent="0.2">
      <c r="A7" s="260" t="s">
        <v>87</v>
      </c>
      <c r="B7" s="261"/>
      <c r="C7" s="261"/>
      <c r="D7" s="262"/>
      <c r="E7" s="263" t="s">
        <v>10</v>
      </c>
      <c r="F7" s="264" t="s">
        <v>1</v>
      </c>
      <c r="G7" s="253"/>
    </row>
    <row r="8" spans="1:7" s="271" customFormat="1" ht="15.75" customHeight="1" x14ac:dyDescent="0.2">
      <c r="A8" s="265" t="str">
        <f>A26</f>
        <v>1. Mão de obra</v>
      </c>
      <c r="B8" s="266"/>
      <c r="C8" s="267"/>
      <c r="D8" s="267"/>
      <c r="E8" s="268">
        <f>+F66</f>
        <v>17575.256957714038</v>
      </c>
      <c r="F8" s="269">
        <f t="shared" ref="F8:F17" si="0">IFERROR(E8/$E$18,0)</f>
        <v>0.78323589992978138</v>
      </c>
      <c r="G8" s="270"/>
    </row>
    <row r="9" spans="1:7" s="254" customFormat="1" ht="15.75" customHeight="1" x14ac:dyDescent="0.2">
      <c r="A9" s="272" t="str">
        <f>A27</f>
        <v>1.1. Categoria Profissional de Vigia CBO 5174 (02 Postos de 12 horas noturnas 12/36)</v>
      </c>
      <c r="B9" s="273"/>
      <c r="C9" s="274"/>
      <c r="D9" s="274"/>
      <c r="E9" s="275">
        <f>F36</f>
        <v>15669.361684986765</v>
      </c>
      <c r="F9" s="276">
        <f t="shared" si="0"/>
        <v>0.69830026554912639</v>
      </c>
      <c r="G9" s="253"/>
    </row>
    <row r="10" spans="1:7" s="254" customFormat="1" ht="15.6" customHeight="1" x14ac:dyDescent="0.2">
      <c r="A10" s="272" t="str">
        <f>A38</f>
        <v>1.2. Encarregado/Supervisor</v>
      </c>
      <c r="B10" s="273"/>
      <c r="C10" s="274"/>
      <c r="D10" s="274"/>
      <c r="E10" s="275">
        <f>F45</f>
        <v>416.75727272727272</v>
      </c>
      <c r="F10" s="276">
        <f t="shared" si="0"/>
        <v>1.85726591845678E-2</v>
      </c>
      <c r="G10" s="253"/>
    </row>
    <row r="11" spans="1:7" s="254" customFormat="1" ht="15.6" customHeight="1" x14ac:dyDescent="0.2">
      <c r="A11" s="272" t="str">
        <f>A47</f>
        <v>1.3. Vale Transporte</v>
      </c>
      <c r="B11" s="273"/>
      <c r="C11" s="274"/>
      <c r="D11" s="274"/>
      <c r="E11" s="275">
        <f>F52</f>
        <v>116.14560000000006</v>
      </c>
      <c r="F11" s="276">
        <f t="shared" si="0"/>
        <v>5.1759928038466975E-3</v>
      </c>
      <c r="G11" s="253"/>
    </row>
    <row r="12" spans="1:7" s="254" customFormat="1" ht="15.75" customHeight="1" x14ac:dyDescent="0.2">
      <c r="A12" s="272" t="str">
        <f>A54</f>
        <v>1.5. Auxílio Alimentação</v>
      </c>
      <c r="B12" s="273"/>
      <c r="C12" s="274"/>
      <c r="D12" s="274"/>
      <c r="E12" s="275">
        <f>F58</f>
        <v>1276.5924000000002</v>
      </c>
      <c r="F12" s="276">
        <f t="shared" si="0"/>
        <v>5.6890946155905883E-2</v>
      </c>
      <c r="G12" s="253"/>
    </row>
    <row r="13" spans="1:7" s="254" customFormat="1" ht="15.75" customHeight="1" x14ac:dyDescent="0.2">
      <c r="A13" s="272" t="str">
        <f>A60</f>
        <v xml:space="preserve">1.6. Plano de Benefício Social  </v>
      </c>
      <c r="B13" s="273"/>
      <c r="C13" s="274"/>
      <c r="D13" s="274"/>
      <c r="E13" s="275">
        <f>F64</f>
        <v>96.4</v>
      </c>
      <c r="F13" s="276">
        <f t="shared" si="0"/>
        <v>4.2960362363345782E-3</v>
      </c>
      <c r="G13" s="253"/>
    </row>
    <row r="14" spans="1:7" s="271" customFormat="1" ht="15.75" customHeight="1" x14ac:dyDescent="0.2">
      <c r="A14" s="597" t="str">
        <f>A68</f>
        <v>2. Uniformes e Equipamentos de Proteção Individual</v>
      </c>
      <c r="B14" s="597"/>
      <c r="C14" s="597"/>
      <c r="D14" s="267"/>
      <c r="E14" s="268">
        <f>+F78</f>
        <v>176.16666666666666</v>
      </c>
      <c r="F14" s="269">
        <f t="shared" si="0"/>
        <v>7.8508131082393653E-3</v>
      </c>
      <c r="G14" s="270"/>
    </row>
    <row r="15" spans="1:7" s="271" customFormat="1" ht="15.75" customHeight="1" x14ac:dyDescent="0.2">
      <c r="A15" s="277" t="str">
        <f>A69</f>
        <v>2.1. Uniformes e EPIs</v>
      </c>
      <c r="B15" s="278"/>
      <c r="C15" s="278"/>
      <c r="D15" s="267"/>
      <c r="E15" s="279">
        <f>F76</f>
        <v>176.16666666666666</v>
      </c>
      <c r="F15" s="269">
        <f t="shared" si="0"/>
        <v>7.8508131082393653E-3</v>
      </c>
      <c r="G15" s="270"/>
    </row>
    <row r="16" spans="1:7" s="271" customFormat="1" ht="15.75" customHeight="1" x14ac:dyDescent="0.2">
      <c r="A16" s="280" t="str">
        <f>A80</f>
        <v>3. Administração Local/Veículo de apoio</v>
      </c>
      <c r="B16" s="278"/>
      <c r="C16" s="278"/>
      <c r="D16" s="267"/>
      <c r="E16" s="281">
        <f>F84</f>
        <v>396.00000000000006</v>
      </c>
      <c r="F16" s="269">
        <f t="shared" si="0"/>
        <v>1.7647617734320466E-2</v>
      </c>
      <c r="G16" s="270"/>
    </row>
    <row r="17" spans="1:9" s="271" customFormat="1" ht="15.75" customHeight="1" thickBot="1" x14ac:dyDescent="0.25">
      <c r="A17" s="282" t="str">
        <f>A86</f>
        <v>4. Benefícios e Despesas Indiretas (BDI)</v>
      </c>
      <c r="B17" s="283"/>
      <c r="C17" s="267"/>
      <c r="D17" s="267"/>
      <c r="E17" s="284">
        <f>F90</f>
        <v>4291.8656871660369</v>
      </c>
      <c r="F17" s="269">
        <f t="shared" si="0"/>
        <v>0.1912656692276587</v>
      </c>
      <c r="G17" s="270"/>
    </row>
    <row r="18" spans="1:9" s="254" customFormat="1" ht="15.75" customHeight="1" thickBot="1" x14ac:dyDescent="0.25">
      <c r="A18" s="285" t="s">
        <v>110</v>
      </c>
      <c r="B18" s="286"/>
      <c r="C18" s="287"/>
      <c r="D18" s="287"/>
      <c r="E18" s="288">
        <f>E8+E14+E17+E16</f>
        <v>22439.289311546745</v>
      </c>
      <c r="F18" s="289">
        <f>F8+F14+F17+F16</f>
        <v>0.99999999999999989</v>
      </c>
      <c r="G18" s="253"/>
    </row>
    <row r="19" spans="1:9" s="254" customFormat="1" ht="15.75" customHeight="1" x14ac:dyDescent="0.2">
      <c r="A19" s="290"/>
      <c r="B19" s="291"/>
      <c r="C19" s="270"/>
      <c r="D19" s="270"/>
      <c r="E19" s="292"/>
      <c r="F19" s="293"/>
      <c r="G19" s="253"/>
    </row>
    <row r="20" spans="1:9" s="254" customFormat="1" x14ac:dyDescent="0.2">
      <c r="A20" s="401" t="s">
        <v>167</v>
      </c>
      <c r="B20" s="295"/>
      <c r="C20" s="295"/>
      <c r="D20" s="294"/>
      <c r="E20" s="296"/>
      <c r="F20" s="294"/>
      <c r="G20" s="253"/>
      <c r="I20" s="253"/>
    </row>
    <row r="21" spans="1:9" s="254" customFormat="1" x14ac:dyDescent="0.2">
      <c r="A21" s="295" t="s">
        <v>196</v>
      </c>
      <c r="B21" s="295"/>
      <c r="C21" s="295"/>
      <c r="D21" s="294"/>
      <c r="E21" s="297"/>
      <c r="F21" s="294"/>
      <c r="G21" s="253"/>
      <c r="I21" s="253"/>
    </row>
    <row r="22" spans="1:9" s="254" customFormat="1" x14ac:dyDescent="0.2">
      <c r="A22" s="295" t="s">
        <v>168</v>
      </c>
      <c r="B22" s="295"/>
      <c r="C22" s="295"/>
      <c r="D22" s="294"/>
      <c r="E22" s="297"/>
      <c r="F22" s="294"/>
      <c r="G22" s="253"/>
      <c r="I22" s="253"/>
    </row>
    <row r="23" spans="1:9" s="254" customFormat="1" ht="13.5" thickBot="1" x14ac:dyDescent="0.25">
      <c r="A23" s="295"/>
      <c r="B23" s="295"/>
      <c r="C23" s="295"/>
      <c r="D23" s="294"/>
      <c r="E23" s="297"/>
      <c r="F23" s="298"/>
      <c r="G23" s="253"/>
      <c r="I23" s="253"/>
    </row>
    <row r="24" spans="1:9" s="271" customFormat="1" ht="15.75" customHeight="1" thickBot="1" x14ac:dyDescent="0.25">
      <c r="A24" s="299" t="s">
        <v>86</v>
      </c>
      <c r="B24" s="300">
        <v>1</v>
      </c>
      <c r="C24" s="270"/>
      <c r="E24" s="370"/>
      <c r="F24" s="396"/>
      <c r="G24" s="270"/>
    </row>
    <row r="25" spans="1:9" s="254" customFormat="1" ht="15.75" customHeight="1" x14ac:dyDescent="0.2">
      <c r="A25" s="295"/>
      <c r="B25" s="295"/>
      <c r="C25" s="295"/>
      <c r="D25" s="294"/>
      <c r="E25" s="296"/>
      <c r="F25" s="294"/>
      <c r="G25" s="253"/>
    </row>
    <row r="26" spans="1:9" s="301" customFormat="1" ht="13.15" customHeight="1" x14ac:dyDescent="0.2">
      <c r="A26" s="271" t="s">
        <v>169</v>
      </c>
      <c r="B26" s="294"/>
      <c r="C26" s="294"/>
      <c r="D26" s="295"/>
      <c r="E26" s="295"/>
      <c r="F26" s="295"/>
      <c r="G26" s="295"/>
      <c r="H26" s="294"/>
      <c r="I26" s="294"/>
    </row>
    <row r="27" spans="1:9" s="301" customFormat="1" ht="13.9" customHeight="1" thickBot="1" x14ac:dyDescent="0.25">
      <c r="A27" s="592" t="s">
        <v>277</v>
      </c>
      <c r="B27" s="592"/>
      <c r="C27" s="592"/>
      <c r="D27" s="592"/>
      <c r="E27" s="592"/>
      <c r="F27" s="592"/>
      <c r="G27" s="253"/>
    </row>
    <row r="28" spans="1:9" s="301" customFormat="1" ht="13.9" customHeight="1" thickBot="1" x14ac:dyDescent="0.25">
      <c r="A28" s="302" t="s">
        <v>18</v>
      </c>
      <c r="B28" s="303" t="s">
        <v>19</v>
      </c>
      <c r="C28" s="303" t="s">
        <v>11</v>
      </c>
      <c r="D28" s="304" t="s">
        <v>94</v>
      </c>
      <c r="E28" s="304" t="s">
        <v>20</v>
      </c>
      <c r="F28" s="305" t="s">
        <v>170</v>
      </c>
      <c r="G28" s="253"/>
    </row>
    <row r="29" spans="1:9" s="301" customFormat="1" ht="13.9" customHeight="1" x14ac:dyDescent="0.2">
      <c r="A29" s="306" t="s">
        <v>91</v>
      </c>
      <c r="B29" s="307" t="s">
        <v>6</v>
      </c>
      <c r="C29" s="307">
        <v>1</v>
      </c>
      <c r="D29" s="308">
        <v>1991.06</v>
      </c>
      <c r="E29" s="309">
        <f>C29*D29</f>
        <v>1991.06</v>
      </c>
      <c r="F29" s="295"/>
      <c r="G29" s="253"/>
    </row>
    <row r="30" spans="1:9" s="301" customFormat="1" ht="13.9" customHeight="1" x14ac:dyDescent="0.2">
      <c r="A30" s="306" t="s">
        <v>171</v>
      </c>
      <c r="B30" s="307" t="s">
        <v>172</v>
      </c>
      <c r="C30" s="307">
        <v>7.5</v>
      </c>
      <c r="D30" s="310">
        <f>E29/220</f>
        <v>9.050272727272727</v>
      </c>
      <c r="E30" s="309">
        <f>C30*D30</f>
        <v>67.877045454545453</v>
      </c>
      <c r="F30" s="295"/>
      <c r="G30" s="253"/>
    </row>
    <row r="31" spans="1:9" s="301" customFormat="1" ht="13.9" customHeight="1" x14ac:dyDescent="0.2">
      <c r="A31" s="311" t="s">
        <v>173</v>
      </c>
      <c r="B31" s="312" t="s">
        <v>174</v>
      </c>
      <c r="C31" s="313">
        <v>137.13999999999999</v>
      </c>
      <c r="D31" s="314">
        <f>E29/220*0.2</f>
        <v>1.8100545454545456</v>
      </c>
      <c r="E31" s="314">
        <f>C31*D31</f>
        <v>248.23088036363635</v>
      </c>
      <c r="F31" s="295"/>
      <c r="G31" s="253"/>
    </row>
    <row r="32" spans="1:9" s="301" customFormat="1" ht="13.9" customHeight="1" x14ac:dyDescent="0.2">
      <c r="A32" s="315" t="s">
        <v>2</v>
      </c>
      <c r="B32" s="316"/>
      <c r="C32" s="316"/>
      <c r="D32" s="317"/>
      <c r="E32" s="398">
        <f>E29+E30+E31</f>
        <v>2307.1679258181821</v>
      </c>
      <c r="F32" s="295"/>
      <c r="G32" s="253"/>
    </row>
    <row r="33" spans="1:7" s="301" customFormat="1" ht="13.9" customHeight="1" x14ac:dyDescent="0.2">
      <c r="A33" s="311" t="s">
        <v>3</v>
      </c>
      <c r="B33" s="312" t="s">
        <v>1</v>
      </c>
      <c r="C33" s="391">
        <f>'9. Encargos Sociais'!C33*100</f>
        <v>69.789999999999992</v>
      </c>
      <c r="D33" s="314">
        <f>E29+E31+E30</f>
        <v>2307.1679258181821</v>
      </c>
      <c r="E33" s="314">
        <f>C33*D33/100</f>
        <v>1610.1724954285091</v>
      </c>
      <c r="F33" s="295"/>
      <c r="G33" s="253"/>
    </row>
    <row r="34" spans="1:7" s="301" customFormat="1" ht="13.9" customHeight="1" x14ac:dyDescent="0.2">
      <c r="A34" s="315" t="s">
        <v>175</v>
      </c>
      <c r="B34" s="316"/>
      <c r="C34" s="316"/>
      <c r="D34" s="317"/>
      <c r="E34" s="318">
        <f>E29+E31+E33+E30</f>
        <v>3917.3404212466912</v>
      </c>
      <c r="F34" s="295"/>
      <c r="G34" s="253"/>
    </row>
    <row r="35" spans="1:7" s="301" customFormat="1" ht="13.9" customHeight="1" thickBot="1" x14ac:dyDescent="0.25">
      <c r="A35" s="311" t="s">
        <v>4</v>
      </c>
      <c r="B35" s="312" t="s">
        <v>5</v>
      </c>
      <c r="C35" s="320">
        <v>4</v>
      </c>
      <c r="D35" s="314">
        <f>E34</f>
        <v>3917.3404212466912</v>
      </c>
      <c r="E35" s="314">
        <f>C35*D35</f>
        <v>15669.361684986765</v>
      </c>
      <c r="F35" s="295"/>
      <c r="G35" s="253"/>
    </row>
    <row r="36" spans="1:7" s="301" customFormat="1" ht="13.9" customHeight="1" thickBot="1" x14ac:dyDescent="0.25">
      <c r="A36" s="321"/>
      <c r="B36" s="294"/>
      <c r="C36" s="294"/>
      <c r="D36" s="322" t="s">
        <v>99</v>
      </c>
      <c r="E36" s="323">
        <f>$B$24</f>
        <v>1</v>
      </c>
      <c r="F36" s="324">
        <f>E35*E36</f>
        <v>15669.361684986765</v>
      </c>
      <c r="G36" s="253"/>
    </row>
    <row r="37" spans="1:7" s="301" customFormat="1" ht="13.9" customHeight="1" x14ac:dyDescent="0.2">
      <c r="A37" s="328"/>
      <c r="B37" s="328"/>
      <c r="C37" s="328"/>
      <c r="D37" s="328"/>
      <c r="E37" s="325"/>
      <c r="F37" s="326"/>
      <c r="G37" s="253"/>
    </row>
    <row r="38" spans="1:7" s="301" customFormat="1" ht="13.5" thickBot="1" x14ac:dyDescent="0.25">
      <c r="A38" s="294" t="s">
        <v>218</v>
      </c>
      <c r="B38" s="294"/>
      <c r="C38" s="294"/>
      <c r="D38" s="295"/>
      <c r="E38" s="295"/>
      <c r="F38" s="295"/>
      <c r="G38" s="295"/>
    </row>
    <row r="39" spans="1:7" s="321" customFormat="1" ht="13.15" customHeight="1" thickBot="1" x14ac:dyDescent="0.25">
      <c r="A39" s="302" t="s">
        <v>18</v>
      </c>
      <c r="B39" s="303" t="s">
        <v>19</v>
      </c>
      <c r="C39" s="303" t="s">
        <v>11</v>
      </c>
      <c r="D39" s="304" t="s">
        <v>94</v>
      </c>
      <c r="E39" s="304" t="s">
        <v>20</v>
      </c>
      <c r="F39" s="305" t="s">
        <v>170</v>
      </c>
      <c r="G39" s="295"/>
    </row>
    <row r="40" spans="1:7" s="301" customFormat="1" x14ac:dyDescent="0.2">
      <c r="A40" s="306" t="s">
        <v>91</v>
      </c>
      <c r="B40" s="307" t="s">
        <v>6</v>
      </c>
      <c r="C40" s="307">
        <v>1</v>
      </c>
      <c r="D40" s="210">
        <v>2700</v>
      </c>
      <c r="E40" s="329">
        <f>C40*D40</f>
        <v>2700</v>
      </c>
      <c r="F40" s="295"/>
      <c r="G40" s="295"/>
    </row>
    <row r="41" spans="1:7" s="271" customFormat="1" x14ac:dyDescent="0.2">
      <c r="A41" s="311" t="s">
        <v>2</v>
      </c>
      <c r="B41" s="316"/>
      <c r="C41" s="316"/>
      <c r="D41" s="330"/>
      <c r="E41" s="331">
        <f>SUM(E40:E40)</f>
        <v>2700</v>
      </c>
      <c r="F41" s="270"/>
      <c r="G41" s="270"/>
    </row>
    <row r="42" spans="1:7" s="301" customFormat="1" x14ac:dyDescent="0.2">
      <c r="A42" s="311" t="s">
        <v>3</v>
      </c>
      <c r="B42" s="312" t="s">
        <v>1</v>
      </c>
      <c r="C42" s="390">
        <f>'9. Encargos Sociais'!C33*100</f>
        <v>69.789999999999992</v>
      </c>
      <c r="D42" s="331">
        <f>E41</f>
        <v>2700</v>
      </c>
      <c r="E42" s="331">
        <f>D42*C42/100</f>
        <v>1884.3299999999997</v>
      </c>
      <c r="F42" s="295"/>
      <c r="G42" s="295"/>
    </row>
    <row r="43" spans="1:7" s="271" customFormat="1" x14ac:dyDescent="0.2">
      <c r="A43" s="311" t="s">
        <v>175</v>
      </c>
      <c r="B43" s="332"/>
      <c r="C43" s="332"/>
      <c r="D43" s="333"/>
      <c r="E43" s="331">
        <f>E41+E42</f>
        <v>4584.33</v>
      </c>
      <c r="F43" s="270"/>
      <c r="G43" s="270"/>
    </row>
    <row r="44" spans="1:7" s="301" customFormat="1" ht="13.5" thickBot="1" x14ac:dyDescent="0.25">
      <c r="A44" s="311" t="s">
        <v>4</v>
      </c>
      <c r="B44" s="312" t="s">
        <v>5</v>
      </c>
      <c r="C44" s="320">
        <v>1</v>
      </c>
      <c r="D44" s="331">
        <f>E43</f>
        <v>4584.33</v>
      </c>
      <c r="E44" s="331">
        <f>C44*D44</f>
        <v>4584.33</v>
      </c>
      <c r="F44" s="295"/>
      <c r="G44" s="295"/>
    </row>
    <row r="45" spans="1:7" s="301" customFormat="1" ht="13.5" thickBot="1" x14ac:dyDescent="0.25">
      <c r="A45" s="598" t="s">
        <v>219</v>
      </c>
      <c r="B45" s="598"/>
      <c r="C45" s="598"/>
      <c r="D45" s="322" t="s">
        <v>99</v>
      </c>
      <c r="E45" s="334">
        <f>4/44</f>
        <v>9.0909090909090912E-2</v>
      </c>
      <c r="F45" s="324">
        <f>E44*E45</f>
        <v>416.75727272727272</v>
      </c>
      <c r="G45" s="253"/>
    </row>
    <row r="46" spans="1:7" s="301" customFormat="1" x14ac:dyDescent="0.2">
      <c r="A46" s="599"/>
      <c r="B46" s="599"/>
      <c r="C46" s="599"/>
      <c r="D46" s="599"/>
      <c r="E46" s="325"/>
      <c r="F46" s="326"/>
      <c r="G46" s="253"/>
    </row>
    <row r="47" spans="1:7" s="301" customFormat="1" ht="13.5" thickBot="1" x14ac:dyDescent="0.25">
      <c r="A47" s="294" t="s">
        <v>206</v>
      </c>
      <c r="B47" s="339"/>
      <c r="C47" s="294"/>
      <c r="D47" s="294"/>
      <c r="E47" s="340"/>
      <c r="F47" s="295"/>
      <c r="G47" s="253"/>
    </row>
    <row r="48" spans="1:7" s="301" customFormat="1" ht="13.5" thickBot="1" x14ac:dyDescent="0.25">
      <c r="A48" s="302" t="s">
        <v>18</v>
      </c>
      <c r="B48" s="303" t="s">
        <v>19</v>
      </c>
      <c r="C48" s="303" t="s">
        <v>11</v>
      </c>
      <c r="D48" s="304" t="s">
        <v>94</v>
      </c>
      <c r="E48" s="304" t="s">
        <v>20</v>
      </c>
      <c r="F48" s="305" t="s">
        <v>170</v>
      </c>
      <c r="G48" s="253"/>
    </row>
    <row r="49" spans="1:8" s="301" customFormat="1" x14ac:dyDescent="0.2">
      <c r="A49" s="311" t="s">
        <v>138</v>
      </c>
      <c r="B49" s="312" t="s">
        <v>139</v>
      </c>
      <c r="C49" s="341">
        <v>1</v>
      </c>
      <c r="D49" s="342">
        <v>4.95</v>
      </c>
      <c r="E49" s="343"/>
      <c r="F49" s="295"/>
      <c r="G49" s="253"/>
    </row>
    <row r="50" spans="1:8" s="301" customFormat="1" x14ac:dyDescent="0.2">
      <c r="A50" s="311" t="s">
        <v>275</v>
      </c>
      <c r="B50" s="312" t="s">
        <v>141</v>
      </c>
      <c r="C50" s="294">
        <v>15</v>
      </c>
      <c r="D50" s="343"/>
      <c r="E50" s="343"/>
      <c r="F50" s="295"/>
      <c r="G50" s="253"/>
    </row>
    <row r="51" spans="1:8" s="301" customFormat="1" ht="13.5" thickBot="1" x14ac:dyDescent="0.25">
      <c r="A51" s="311" t="s">
        <v>276</v>
      </c>
      <c r="B51" s="312" t="s">
        <v>142</v>
      </c>
      <c r="C51" s="344">
        <f>C50*C35*2</f>
        <v>120</v>
      </c>
      <c r="D51" s="221">
        <f>IFERROR((($C$50*2*$D$49)-(E29*0.06*C50/C50))/($C$50*2),"-")</f>
        <v>0.96788000000000052</v>
      </c>
      <c r="E51" s="343">
        <f>IFERROR(C51*D51,"-")</f>
        <v>116.14560000000006</v>
      </c>
      <c r="F51" s="295"/>
      <c r="G51" s="253"/>
    </row>
    <row r="52" spans="1:8" s="301" customFormat="1" ht="13.5" thickBot="1" x14ac:dyDescent="0.25">
      <c r="A52" s="294"/>
      <c r="B52" s="294"/>
      <c r="C52" s="294"/>
      <c r="D52" s="295"/>
      <c r="E52" s="295"/>
      <c r="F52" s="345">
        <f>SUM(E51:E51)</f>
        <v>116.14560000000006</v>
      </c>
      <c r="G52" s="253"/>
    </row>
    <row r="53" spans="1:8" s="301" customFormat="1" x14ac:dyDescent="0.2">
      <c r="A53" s="328"/>
      <c r="B53" s="328"/>
      <c r="C53" s="328"/>
      <c r="D53" s="328"/>
      <c r="E53" s="325"/>
      <c r="F53" s="326"/>
      <c r="G53" s="253"/>
    </row>
    <row r="54" spans="1:8" s="301" customFormat="1" ht="13.5" thickBot="1" x14ac:dyDescent="0.25">
      <c r="A54" s="294" t="s">
        <v>202</v>
      </c>
      <c r="B54" s="294"/>
      <c r="C54" s="294"/>
      <c r="D54" s="295"/>
      <c r="E54" s="295"/>
      <c r="F54" s="270"/>
      <c r="G54" s="295"/>
    </row>
    <row r="55" spans="1:8" s="301" customFormat="1" ht="13.5" thickBot="1" x14ac:dyDescent="0.25">
      <c r="A55" s="302" t="s">
        <v>18</v>
      </c>
      <c r="B55" s="303" t="s">
        <v>19</v>
      </c>
      <c r="C55" s="303" t="s">
        <v>11</v>
      </c>
      <c r="D55" s="304" t="s">
        <v>94</v>
      </c>
      <c r="E55" s="304" t="s">
        <v>20</v>
      </c>
      <c r="F55" s="305" t="s">
        <v>170</v>
      </c>
      <c r="G55" s="295"/>
    </row>
    <row r="56" spans="1:8" s="301" customFormat="1" x14ac:dyDescent="0.2">
      <c r="A56" s="311" t="s">
        <v>176</v>
      </c>
      <c r="B56" s="312" t="s">
        <v>7</v>
      </c>
      <c r="C56" s="335">
        <f>C35*C50</f>
        <v>60</v>
      </c>
      <c r="D56" s="395">
        <f>25.42*0.81</f>
        <v>20.590200000000003</v>
      </c>
      <c r="E56" s="336">
        <f>((D56*C56))</f>
        <v>1235.4120000000003</v>
      </c>
      <c r="F56" s="270"/>
      <c r="G56" s="295"/>
    </row>
    <row r="57" spans="1:8" s="294" customFormat="1" ht="13.5" thickBot="1" x14ac:dyDescent="0.25">
      <c r="A57" s="126" t="s">
        <v>209</v>
      </c>
      <c r="B57" s="12" t="s">
        <v>7</v>
      </c>
      <c r="C57" s="251">
        <v>2</v>
      </c>
      <c r="D57" s="166">
        <f>25.42*0.81</f>
        <v>20.590200000000003</v>
      </c>
      <c r="E57" s="250">
        <f>(D57*C57)</f>
        <v>41.180400000000006</v>
      </c>
      <c r="F57" s="270"/>
    </row>
    <row r="58" spans="1:8" s="294" customFormat="1" ht="13.5" thickBot="1" x14ac:dyDescent="0.25">
      <c r="A58" s="337"/>
      <c r="B58" s="337"/>
      <c r="D58" s="322" t="s">
        <v>99</v>
      </c>
      <c r="E58" s="323">
        <v>1</v>
      </c>
      <c r="F58" s="338">
        <f>SUM(E56:E57)*E58</f>
        <v>1276.5924000000002</v>
      </c>
    </row>
    <row r="59" spans="1:8" s="301" customFormat="1" x14ac:dyDescent="0.2">
      <c r="A59" s="321"/>
      <c r="B59" s="321"/>
      <c r="C59" s="294"/>
      <c r="D59" s="322"/>
      <c r="E59" s="295"/>
      <c r="F59" s="326"/>
      <c r="G59" s="294"/>
    </row>
    <row r="60" spans="1:8" s="301" customFormat="1" ht="13.5" thickBot="1" x14ac:dyDescent="0.25">
      <c r="A60" s="294" t="s">
        <v>159</v>
      </c>
      <c r="B60" s="294"/>
      <c r="C60" s="294"/>
      <c r="D60" s="295"/>
      <c r="E60" s="295"/>
      <c r="F60" s="270"/>
      <c r="G60" s="294"/>
      <c r="H60" s="294"/>
    </row>
    <row r="61" spans="1:8" s="294" customFormat="1" ht="13.5" thickBot="1" x14ac:dyDescent="0.25">
      <c r="A61" s="302" t="s">
        <v>18</v>
      </c>
      <c r="B61" s="303" t="s">
        <v>19</v>
      </c>
      <c r="C61" s="303" t="s">
        <v>11</v>
      </c>
      <c r="D61" s="304" t="s">
        <v>94</v>
      </c>
      <c r="E61" s="304" t="s">
        <v>20</v>
      </c>
      <c r="F61" s="305" t="s">
        <v>170</v>
      </c>
    </row>
    <row r="62" spans="1:8" s="294" customFormat="1" ht="13.5" thickBot="1" x14ac:dyDescent="0.25">
      <c r="A62" s="311" t="s">
        <v>151</v>
      </c>
      <c r="B62" s="312" t="s">
        <v>7</v>
      </c>
      <c r="C62" s="335">
        <f>C35</f>
        <v>4</v>
      </c>
      <c r="D62" s="392">
        <v>24.1</v>
      </c>
      <c r="E62" s="346">
        <f>C62*D62</f>
        <v>96.4</v>
      </c>
      <c r="F62" s="270"/>
    </row>
    <row r="63" spans="1:8" s="294" customFormat="1" ht="13.5" hidden="1" thickBot="1" x14ac:dyDescent="0.25">
      <c r="A63" s="311"/>
      <c r="B63" s="312" t="s">
        <v>7</v>
      </c>
      <c r="C63" s="335">
        <v>0</v>
      </c>
      <c r="D63" s="347">
        <v>0</v>
      </c>
      <c r="E63" s="348"/>
      <c r="F63" s="270"/>
    </row>
    <row r="64" spans="1:8" s="294" customFormat="1" ht="13.5" thickBot="1" x14ac:dyDescent="0.25">
      <c r="A64" s="337"/>
      <c r="B64" s="337"/>
      <c r="D64" s="322" t="s">
        <v>99</v>
      </c>
      <c r="E64" s="334">
        <v>1</v>
      </c>
      <c r="F64" s="349">
        <f>SUM(E62:E63)*E64</f>
        <v>96.4</v>
      </c>
    </row>
    <row r="65" spans="1:8" s="301" customFormat="1" ht="9" customHeight="1" thickBot="1" x14ac:dyDescent="0.25">
      <c r="A65" s="294"/>
      <c r="B65" s="294"/>
      <c r="C65" s="294"/>
      <c r="D65" s="295"/>
      <c r="E65" s="295"/>
      <c r="F65" s="295"/>
      <c r="G65" s="294"/>
      <c r="H65" s="294"/>
    </row>
    <row r="66" spans="1:8" s="294" customFormat="1" ht="13.5" thickBot="1" x14ac:dyDescent="0.25">
      <c r="A66" s="350" t="s">
        <v>179</v>
      </c>
      <c r="B66" s="351"/>
      <c r="C66" s="351"/>
      <c r="D66" s="352"/>
      <c r="E66" s="353"/>
      <c r="F66" s="354">
        <f>F58+F45+F52+F64+F36</f>
        <v>17575.256957714038</v>
      </c>
      <c r="H66" s="355"/>
    </row>
    <row r="67" spans="1:8" s="301" customFormat="1" ht="15" customHeight="1" x14ac:dyDescent="0.2">
      <c r="A67" s="294"/>
      <c r="B67" s="294"/>
      <c r="C67" s="294"/>
      <c r="D67" s="295"/>
      <c r="E67" s="295"/>
      <c r="F67" s="295"/>
      <c r="G67" s="295"/>
      <c r="H67" s="294"/>
    </row>
    <row r="68" spans="1:8" s="301" customFormat="1" x14ac:dyDescent="0.2">
      <c r="A68" s="271" t="s">
        <v>15</v>
      </c>
      <c r="B68" s="294"/>
      <c r="C68" s="294"/>
      <c r="D68" s="295"/>
      <c r="E68" s="295"/>
      <c r="F68" s="295"/>
      <c r="G68" s="294"/>
      <c r="H68" s="294"/>
    </row>
    <row r="69" spans="1:8" s="301" customFormat="1" ht="13.9" customHeight="1" thickBot="1" x14ac:dyDescent="0.25">
      <c r="A69" s="294" t="s">
        <v>112</v>
      </c>
      <c r="B69" s="294"/>
      <c r="C69" s="294"/>
      <c r="D69" s="295"/>
      <c r="E69" s="295"/>
      <c r="F69" s="295"/>
      <c r="G69" s="294"/>
    </row>
    <row r="70" spans="1:8" s="294" customFormat="1" ht="27.75" customHeight="1" thickBot="1" x14ac:dyDescent="0.25">
      <c r="A70" s="302" t="s">
        <v>18</v>
      </c>
      <c r="B70" s="303" t="s">
        <v>19</v>
      </c>
      <c r="C70" s="356" t="s">
        <v>97</v>
      </c>
      <c r="D70" s="304" t="s">
        <v>94</v>
      </c>
      <c r="E70" s="304" t="s">
        <v>20</v>
      </c>
      <c r="F70" s="305" t="s">
        <v>170</v>
      </c>
    </row>
    <row r="71" spans="1:8" s="301" customFormat="1" ht="13.15" customHeight="1" x14ac:dyDescent="0.2">
      <c r="A71" s="311" t="s">
        <v>181</v>
      </c>
      <c r="B71" s="312" t="s">
        <v>7</v>
      </c>
      <c r="C71" s="393">
        <v>12</v>
      </c>
      <c r="D71" s="394">
        <v>170</v>
      </c>
      <c r="E71" s="329">
        <f>IFERROR(D71/C71,0)</f>
        <v>14.166666666666666</v>
      </c>
      <c r="F71" s="295"/>
      <c r="G71" s="294"/>
    </row>
    <row r="72" spans="1:8" s="301" customFormat="1" ht="13.15" customHeight="1" x14ac:dyDescent="0.2">
      <c r="A72" s="311" t="s">
        <v>180</v>
      </c>
      <c r="B72" s="312" t="s">
        <v>7</v>
      </c>
      <c r="C72" s="393">
        <v>6</v>
      </c>
      <c r="D72" s="394">
        <v>80</v>
      </c>
      <c r="E72" s="329">
        <f>IFERROR(D72/C72,0)</f>
        <v>13.333333333333334</v>
      </c>
      <c r="F72" s="295"/>
      <c r="G72" s="294"/>
    </row>
    <row r="73" spans="1:8" s="301" customFormat="1" x14ac:dyDescent="0.2">
      <c r="A73" s="311" t="s">
        <v>182</v>
      </c>
      <c r="B73" s="312" t="s">
        <v>7</v>
      </c>
      <c r="C73" s="393">
        <v>6</v>
      </c>
      <c r="D73" s="394">
        <v>43</v>
      </c>
      <c r="E73" s="329">
        <f>IFERROR(D73/C73,0)</f>
        <v>7.166666666666667</v>
      </c>
      <c r="F73" s="295"/>
      <c r="G73" s="294"/>
    </row>
    <row r="74" spans="1:8" s="301" customFormat="1" ht="13.9" customHeight="1" x14ac:dyDescent="0.2">
      <c r="A74" s="311" t="s">
        <v>183</v>
      </c>
      <c r="B74" s="312" t="s">
        <v>17</v>
      </c>
      <c r="C74" s="393">
        <v>8</v>
      </c>
      <c r="D74" s="394">
        <v>75</v>
      </c>
      <c r="E74" s="329">
        <f>IFERROR(D74/C74,0)</f>
        <v>9.375</v>
      </c>
      <c r="F74" s="295"/>
      <c r="G74" s="294"/>
    </row>
    <row r="75" spans="1:8" s="301" customFormat="1" ht="13.5" thickBot="1" x14ac:dyDescent="0.25">
      <c r="A75" s="600" t="s">
        <v>184</v>
      </c>
      <c r="B75" s="600"/>
      <c r="C75" s="341">
        <f>C62</f>
        <v>4</v>
      </c>
      <c r="D75" s="331">
        <f>+SUM(E71:E74)</f>
        <v>44.041666666666664</v>
      </c>
      <c r="E75" s="331">
        <f>C75*D75</f>
        <v>176.16666666666666</v>
      </c>
      <c r="F75" s="295"/>
      <c r="G75" s="295"/>
    </row>
    <row r="76" spans="1:8" s="301" customFormat="1" ht="13.5" thickBot="1" x14ac:dyDescent="0.25">
      <c r="A76" s="294"/>
      <c r="B76" s="294"/>
      <c r="C76" s="294"/>
      <c r="D76" s="322" t="s">
        <v>99</v>
      </c>
      <c r="E76" s="334">
        <f>$B$24</f>
        <v>1</v>
      </c>
      <c r="F76" s="324">
        <f>E75*E76</f>
        <v>176.16666666666666</v>
      </c>
      <c r="G76" s="295"/>
    </row>
    <row r="77" spans="1:8" s="301" customFormat="1" ht="11.25" customHeight="1" thickBot="1" x14ac:dyDescent="0.25">
      <c r="A77" s="294"/>
      <c r="B77" s="294"/>
      <c r="C77" s="294"/>
      <c r="D77" s="295"/>
      <c r="E77" s="295"/>
      <c r="F77" s="295"/>
      <c r="G77" s="294"/>
    </row>
    <row r="78" spans="1:8" s="294" customFormat="1" ht="13.5" thickBot="1" x14ac:dyDescent="0.25">
      <c r="A78" s="350" t="s">
        <v>101</v>
      </c>
      <c r="B78" s="357"/>
      <c r="C78" s="357"/>
      <c r="D78" s="358"/>
      <c r="E78" s="359"/>
      <c r="F78" s="360">
        <f>+F76</f>
        <v>176.16666666666666</v>
      </c>
    </row>
    <row r="79" spans="1:8" s="301" customFormat="1" ht="11.25" customHeight="1" x14ac:dyDescent="0.2">
      <c r="A79" s="294"/>
      <c r="B79" s="294"/>
      <c r="C79" s="294"/>
      <c r="D79" s="295"/>
      <c r="E79" s="295"/>
      <c r="F79" s="295"/>
      <c r="G79" s="294"/>
    </row>
    <row r="80" spans="1:8" s="301" customFormat="1" ht="18" customHeight="1" thickBot="1" x14ac:dyDescent="0.25">
      <c r="A80" s="361" t="s">
        <v>192</v>
      </c>
      <c r="B80" s="362"/>
      <c r="C80" s="362"/>
      <c r="D80" s="363"/>
      <c r="E80" s="363"/>
      <c r="F80" s="364"/>
      <c r="G80" s="294"/>
    </row>
    <row r="81" spans="1:1025" ht="18" customHeight="1" thickBot="1" x14ac:dyDescent="0.25">
      <c r="A81" s="302" t="s">
        <v>18</v>
      </c>
      <c r="B81" s="303" t="s">
        <v>19</v>
      </c>
      <c r="C81" s="356" t="s">
        <v>11</v>
      </c>
      <c r="D81" s="304" t="s">
        <v>94</v>
      </c>
      <c r="E81" s="304" t="s">
        <v>20</v>
      </c>
      <c r="F81" s="305" t="s">
        <v>21</v>
      </c>
      <c r="G81" s="294"/>
      <c r="H81" s="301"/>
      <c r="I81" s="301"/>
      <c r="J81" s="301"/>
      <c r="K81" s="301"/>
      <c r="L81" s="301"/>
      <c r="M81" s="301"/>
      <c r="N81" s="301"/>
      <c r="O81" s="301"/>
      <c r="P81" s="301"/>
      <c r="Q81" s="301"/>
      <c r="R81" s="301"/>
      <c r="S81" s="301"/>
      <c r="T81" s="301"/>
      <c r="U81" s="301"/>
      <c r="V81" s="301"/>
      <c r="W81" s="301"/>
      <c r="X81" s="301"/>
      <c r="Y81" s="301"/>
      <c r="Z81" s="301"/>
      <c r="AA81" s="301"/>
      <c r="AB81" s="301"/>
      <c r="AC81" s="301"/>
      <c r="AD81" s="301"/>
      <c r="AE81" s="301"/>
      <c r="AF81" s="301"/>
      <c r="AG81" s="301"/>
      <c r="AH81" s="301"/>
      <c r="AI81" s="301"/>
      <c r="AJ81" s="301"/>
      <c r="AK81" s="301"/>
      <c r="AL81" s="301"/>
      <c r="AM81" s="301"/>
      <c r="AN81" s="301"/>
      <c r="AO81" s="301"/>
      <c r="AP81" s="301"/>
      <c r="AQ81" s="301"/>
      <c r="AR81" s="301"/>
      <c r="AS81" s="301"/>
      <c r="AT81" s="301"/>
      <c r="AU81" s="301"/>
      <c r="AV81" s="301"/>
      <c r="AW81" s="301"/>
      <c r="AX81" s="301"/>
      <c r="AY81" s="301"/>
      <c r="AZ81" s="301"/>
      <c r="BA81" s="301"/>
      <c r="BB81" s="301"/>
      <c r="BC81" s="301"/>
      <c r="BD81" s="301"/>
      <c r="BE81" s="301"/>
      <c r="BF81" s="301"/>
      <c r="BG81" s="301"/>
      <c r="BH81" s="301"/>
      <c r="BI81" s="301"/>
      <c r="BJ81" s="301"/>
      <c r="BK81" s="301"/>
      <c r="BL81" s="301"/>
      <c r="BM81" s="301"/>
      <c r="BN81" s="301"/>
      <c r="BO81" s="301"/>
      <c r="BP81" s="301"/>
      <c r="BQ81" s="301"/>
      <c r="BR81" s="301"/>
      <c r="BS81" s="301"/>
      <c r="BT81" s="301"/>
      <c r="BU81" s="301"/>
      <c r="BV81" s="301"/>
      <c r="BW81" s="301"/>
      <c r="BX81" s="301"/>
      <c r="BY81" s="301"/>
      <c r="BZ81" s="301"/>
      <c r="CA81" s="301"/>
      <c r="CB81" s="301"/>
      <c r="CC81" s="301"/>
      <c r="CD81" s="301"/>
      <c r="CE81" s="301"/>
      <c r="CF81" s="301"/>
      <c r="CG81" s="301"/>
      <c r="CH81" s="301"/>
      <c r="CI81" s="301"/>
      <c r="CJ81" s="301"/>
      <c r="CK81" s="301"/>
      <c r="CL81" s="301"/>
      <c r="CM81" s="301"/>
      <c r="CN81" s="301"/>
      <c r="CO81" s="301"/>
      <c r="CP81" s="301"/>
      <c r="CQ81" s="301"/>
      <c r="CR81" s="301"/>
      <c r="CS81" s="301"/>
      <c r="CT81" s="301"/>
      <c r="CU81" s="301"/>
      <c r="CV81" s="301"/>
      <c r="CW81" s="301"/>
      <c r="CX81" s="301"/>
      <c r="CY81" s="301"/>
      <c r="CZ81" s="301"/>
      <c r="DA81" s="301"/>
      <c r="DB81" s="301"/>
      <c r="DC81" s="301"/>
      <c r="DD81" s="301"/>
      <c r="DE81" s="301"/>
      <c r="DF81" s="301"/>
      <c r="DG81" s="301"/>
      <c r="DH81" s="301"/>
      <c r="DI81" s="301"/>
      <c r="DJ81" s="301"/>
      <c r="DK81" s="301"/>
      <c r="DL81" s="301"/>
      <c r="DM81" s="301"/>
      <c r="DN81" s="301"/>
      <c r="DO81" s="301"/>
      <c r="DP81" s="301"/>
      <c r="DQ81" s="301"/>
      <c r="DR81" s="301"/>
      <c r="DS81" s="301"/>
      <c r="DT81" s="301"/>
      <c r="DU81" s="301"/>
      <c r="DV81" s="301"/>
      <c r="DW81" s="301"/>
      <c r="DX81" s="301"/>
      <c r="DY81" s="301"/>
      <c r="DZ81" s="301"/>
      <c r="EA81" s="301"/>
      <c r="EB81" s="301"/>
      <c r="EC81" s="301"/>
      <c r="ED81" s="301"/>
      <c r="EE81" s="301"/>
      <c r="EF81" s="301"/>
      <c r="EG81" s="301"/>
      <c r="EH81" s="301"/>
      <c r="EI81" s="301"/>
      <c r="EJ81" s="301"/>
      <c r="EK81" s="301"/>
      <c r="EL81" s="301"/>
      <c r="EM81" s="301"/>
      <c r="EN81" s="301"/>
      <c r="EO81" s="301"/>
      <c r="EP81" s="301"/>
      <c r="EQ81" s="301"/>
      <c r="ER81" s="301"/>
      <c r="ES81" s="301"/>
      <c r="ET81" s="301"/>
      <c r="EU81" s="301"/>
      <c r="EV81" s="301"/>
      <c r="EW81" s="301"/>
      <c r="EX81" s="301"/>
      <c r="EY81" s="301"/>
      <c r="EZ81" s="301"/>
      <c r="FA81" s="301"/>
      <c r="FB81" s="301"/>
      <c r="FC81" s="301"/>
      <c r="FD81" s="301"/>
      <c r="FE81" s="301"/>
      <c r="FF81" s="301"/>
      <c r="FG81" s="301"/>
      <c r="FH81" s="301"/>
      <c r="FI81" s="301"/>
      <c r="FJ81" s="301"/>
      <c r="FK81" s="301"/>
      <c r="FL81" s="301"/>
      <c r="FM81" s="301"/>
      <c r="FN81" s="301"/>
      <c r="FO81" s="301"/>
      <c r="FP81" s="301"/>
      <c r="FQ81" s="301"/>
      <c r="FR81" s="301"/>
      <c r="FS81" s="301"/>
      <c r="FT81" s="301"/>
      <c r="FU81" s="301"/>
      <c r="FV81" s="301"/>
      <c r="FW81" s="301"/>
      <c r="FX81" s="301"/>
      <c r="FY81" s="301"/>
      <c r="FZ81" s="301"/>
      <c r="GA81" s="301"/>
      <c r="GB81" s="301"/>
      <c r="GC81" s="301"/>
      <c r="GD81" s="301"/>
      <c r="GE81" s="301"/>
      <c r="GF81" s="301"/>
      <c r="GG81" s="301"/>
      <c r="GH81" s="301"/>
      <c r="GI81" s="301"/>
      <c r="GJ81" s="301"/>
      <c r="GK81" s="301"/>
      <c r="GL81" s="301"/>
      <c r="GM81" s="301"/>
      <c r="GN81" s="301"/>
      <c r="GO81" s="301"/>
      <c r="GP81" s="301"/>
      <c r="GQ81" s="301"/>
      <c r="GR81" s="301"/>
      <c r="GS81" s="301"/>
      <c r="GT81" s="301"/>
      <c r="GU81" s="301"/>
      <c r="GV81" s="301"/>
      <c r="GW81" s="301"/>
      <c r="GX81" s="301"/>
      <c r="GY81" s="301"/>
      <c r="GZ81" s="301"/>
      <c r="HA81" s="301"/>
      <c r="HB81" s="301"/>
      <c r="HC81" s="301"/>
      <c r="HD81" s="301"/>
      <c r="HE81" s="301"/>
      <c r="HF81" s="301"/>
      <c r="HG81" s="301"/>
      <c r="HH81" s="301"/>
      <c r="HI81" s="301"/>
      <c r="HJ81" s="301"/>
      <c r="HK81" s="301"/>
      <c r="HL81" s="301"/>
      <c r="HM81" s="301"/>
      <c r="HN81" s="301"/>
      <c r="HO81" s="301"/>
      <c r="HP81" s="301"/>
      <c r="HQ81" s="301"/>
      <c r="HR81" s="301"/>
      <c r="HS81" s="301"/>
      <c r="HT81" s="301"/>
      <c r="HU81" s="301"/>
      <c r="HV81" s="301"/>
      <c r="HW81" s="301"/>
      <c r="HX81" s="301"/>
      <c r="HY81" s="301"/>
      <c r="HZ81" s="301"/>
      <c r="IA81" s="301"/>
      <c r="IB81" s="301"/>
      <c r="IC81" s="301"/>
      <c r="ID81" s="301"/>
      <c r="IE81" s="301"/>
      <c r="IF81" s="301"/>
      <c r="IG81" s="301"/>
      <c r="IH81" s="301"/>
      <c r="II81" s="301"/>
      <c r="IJ81" s="301"/>
      <c r="IK81" s="301"/>
      <c r="IL81" s="301"/>
      <c r="IM81" s="301"/>
      <c r="IN81" s="301"/>
      <c r="IO81" s="301"/>
      <c r="IP81" s="301"/>
      <c r="IQ81" s="301"/>
      <c r="IR81" s="301"/>
      <c r="IS81" s="301"/>
      <c r="IT81" s="301"/>
      <c r="IU81" s="301"/>
      <c r="IV81" s="301"/>
      <c r="IW81" s="301"/>
      <c r="IX81" s="301"/>
      <c r="IY81" s="301"/>
      <c r="IZ81" s="301"/>
      <c r="JA81" s="301"/>
      <c r="JB81" s="301"/>
      <c r="JC81" s="301"/>
      <c r="JD81" s="301"/>
      <c r="JE81" s="301"/>
      <c r="JF81" s="301"/>
      <c r="JG81" s="301"/>
      <c r="JH81" s="301"/>
      <c r="JI81" s="301"/>
      <c r="JJ81" s="301"/>
      <c r="JK81" s="301"/>
      <c r="JL81" s="301"/>
      <c r="JM81" s="301"/>
      <c r="JN81" s="301"/>
      <c r="JO81" s="301"/>
      <c r="JP81" s="301"/>
      <c r="JQ81" s="301"/>
      <c r="JR81" s="301"/>
      <c r="JS81" s="301"/>
      <c r="JT81" s="301"/>
      <c r="JU81" s="301"/>
      <c r="JV81" s="301"/>
      <c r="JW81" s="301"/>
      <c r="JX81" s="301"/>
      <c r="JY81" s="301"/>
      <c r="JZ81" s="301"/>
      <c r="KA81" s="301"/>
      <c r="KB81" s="301"/>
      <c r="KC81" s="301"/>
      <c r="KD81" s="301"/>
      <c r="KE81" s="301"/>
      <c r="KF81" s="301"/>
      <c r="KG81" s="301"/>
      <c r="KH81" s="301"/>
      <c r="KI81" s="301"/>
      <c r="KJ81" s="301"/>
      <c r="KK81" s="301"/>
      <c r="KL81" s="301"/>
      <c r="KM81" s="301"/>
      <c r="KN81" s="301"/>
      <c r="KO81" s="301"/>
      <c r="KP81" s="301"/>
      <c r="KQ81" s="301"/>
      <c r="KR81" s="301"/>
      <c r="KS81" s="301"/>
      <c r="KT81" s="301"/>
      <c r="KU81" s="301"/>
      <c r="KV81" s="301"/>
      <c r="KW81" s="301"/>
      <c r="KX81" s="301"/>
      <c r="KY81" s="301"/>
      <c r="KZ81" s="301"/>
      <c r="LA81" s="301"/>
      <c r="LB81" s="301"/>
      <c r="LC81" s="301"/>
      <c r="LD81" s="301"/>
      <c r="LE81" s="301"/>
      <c r="LF81" s="301"/>
      <c r="LG81" s="301"/>
      <c r="LH81" s="301"/>
      <c r="LI81" s="301"/>
      <c r="LJ81" s="301"/>
      <c r="LK81" s="301"/>
      <c r="LL81" s="301"/>
      <c r="LM81" s="301"/>
      <c r="LN81" s="301"/>
      <c r="LO81" s="301"/>
      <c r="LP81" s="301"/>
      <c r="LQ81" s="301"/>
      <c r="LR81" s="301"/>
      <c r="LS81" s="301"/>
      <c r="LT81" s="301"/>
      <c r="LU81" s="301"/>
      <c r="LV81" s="301"/>
      <c r="LW81" s="301"/>
      <c r="LX81" s="301"/>
      <c r="LY81" s="301"/>
      <c r="LZ81" s="301"/>
      <c r="MA81" s="301"/>
      <c r="MB81" s="301"/>
      <c r="MC81" s="301"/>
      <c r="MD81" s="301"/>
      <c r="ME81" s="301"/>
      <c r="MF81" s="301"/>
      <c r="MG81" s="301"/>
      <c r="MH81" s="301"/>
      <c r="MI81" s="301"/>
      <c r="MJ81" s="301"/>
      <c r="MK81" s="301"/>
      <c r="ML81" s="301"/>
      <c r="MM81" s="301"/>
      <c r="MN81" s="301"/>
      <c r="MO81" s="301"/>
      <c r="MP81" s="301"/>
      <c r="MQ81" s="301"/>
      <c r="MR81" s="301"/>
      <c r="MS81" s="301"/>
      <c r="MT81" s="301"/>
      <c r="MU81" s="301"/>
      <c r="MV81" s="301"/>
      <c r="MW81" s="301"/>
      <c r="MX81" s="301"/>
      <c r="MY81" s="301"/>
      <c r="MZ81" s="301"/>
      <c r="NA81" s="301"/>
      <c r="NB81" s="301"/>
      <c r="NC81" s="301"/>
      <c r="ND81" s="301"/>
      <c r="NE81" s="301"/>
      <c r="NF81" s="301"/>
      <c r="NG81" s="301"/>
      <c r="NH81" s="301"/>
      <c r="NI81" s="301"/>
      <c r="NJ81" s="301"/>
      <c r="NK81" s="301"/>
      <c r="NL81" s="301"/>
      <c r="NM81" s="301"/>
      <c r="NN81" s="301"/>
      <c r="NO81" s="301"/>
      <c r="NP81" s="301"/>
      <c r="NQ81" s="301"/>
      <c r="NR81" s="301"/>
      <c r="NS81" s="301"/>
      <c r="NT81" s="301"/>
      <c r="NU81" s="301"/>
      <c r="NV81" s="301"/>
      <c r="NW81" s="301"/>
      <c r="NX81" s="301"/>
      <c r="NY81" s="301"/>
      <c r="NZ81" s="301"/>
      <c r="OA81" s="301"/>
      <c r="OB81" s="301"/>
      <c r="OC81" s="301"/>
      <c r="OD81" s="301"/>
      <c r="OE81" s="301"/>
      <c r="OF81" s="301"/>
      <c r="OG81" s="301"/>
      <c r="OH81" s="301"/>
      <c r="OI81" s="301"/>
      <c r="OJ81" s="301"/>
      <c r="OK81" s="301"/>
      <c r="OL81" s="301"/>
      <c r="OM81" s="301"/>
      <c r="ON81" s="301"/>
      <c r="OO81" s="301"/>
      <c r="OP81" s="301"/>
      <c r="OQ81" s="301"/>
      <c r="OR81" s="301"/>
      <c r="OS81" s="301"/>
      <c r="OT81" s="301"/>
      <c r="OU81" s="301"/>
      <c r="OV81" s="301"/>
      <c r="OW81" s="301"/>
      <c r="OX81" s="301"/>
      <c r="OY81" s="301"/>
      <c r="OZ81" s="301"/>
      <c r="PA81" s="301"/>
      <c r="PB81" s="301"/>
      <c r="PC81" s="301"/>
      <c r="PD81" s="301"/>
      <c r="PE81" s="301"/>
      <c r="PF81" s="301"/>
      <c r="PG81" s="301"/>
      <c r="PH81" s="301"/>
      <c r="PI81" s="301"/>
      <c r="PJ81" s="301"/>
      <c r="PK81" s="301"/>
      <c r="PL81" s="301"/>
      <c r="PM81" s="301"/>
      <c r="PN81" s="301"/>
      <c r="PO81" s="301"/>
      <c r="PP81" s="301"/>
      <c r="PQ81" s="301"/>
      <c r="PR81" s="301"/>
      <c r="PS81" s="301"/>
      <c r="PT81" s="301"/>
      <c r="PU81" s="301"/>
      <c r="PV81" s="301"/>
      <c r="PW81" s="301"/>
      <c r="PX81" s="301"/>
      <c r="PY81" s="301"/>
      <c r="PZ81" s="301"/>
      <c r="QA81" s="301"/>
      <c r="QB81" s="301"/>
      <c r="QC81" s="301"/>
      <c r="QD81" s="301"/>
      <c r="QE81" s="301"/>
      <c r="QF81" s="301"/>
      <c r="QG81" s="301"/>
      <c r="QH81" s="301"/>
      <c r="QI81" s="301"/>
      <c r="QJ81" s="301"/>
      <c r="QK81" s="301"/>
      <c r="QL81" s="301"/>
      <c r="QM81" s="301"/>
      <c r="QN81" s="301"/>
      <c r="QO81" s="301"/>
      <c r="QP81" s="301"/>
      <c r="QQ81" s="301"/>
      <c r="QR81" s="301"/>
      <c r="QS81" s="301"/>
      <c r="QT81" s="301"/>
      <c r="QU81" s="301"/>
      <c r="QV81" s="301"/>
      <c r="QW81" s="301"/>
      <c r="QX81" s="301"/>
      <c r="QY81" s="301"/>
      <c r="QZ81" s="301"/>
      <c r="RA81" s="301"/>
      <c r="RB81" s="301"/>
      <c r="RC81" s="301"/>
      <c r="RD81" s="301"/>
      <c r="RE81" s="301"/>
      <c r="RF81" s="301"/>
      <c r="RG81" s="301"/>
      <c r="RH81" s="301"/>
      <c r="RI81" s="301"/>
      <c r="RJ81" s="301"/>
      <c r="RK81" s="301"/>
      <c r="RL81" s="301"/>
      <c r="RM81" s="301"/>
      <c r="RN81" s="301"/>
      <c r="RO81" s="301"/>
      <c r="RP81" s="301"/>
      <c r="RQ81" s="301"/>
      <c r="RR81" s="301"/>
      <c r="RS81" s="301"/>
      <c r="RT81" s="301"/>
      <c r="RU81" s="301"/>
      <c r="RV81" s="301"/>
      <c r="RW81" s="301"/>
      <c r="RX81" s="301"/>
      <c r="RY81" s="301"/>
      <c r="RZ81" s="301"/>
      <c r="SA81" s="301"/>
      <c r="SB81" s="301"/>
      <c r="SC81" s="301"/>
      <c r="SD81" s="301"/>
      <c r="SE81" s="301"/>
      <c r="SF81" s="301"/>
      <c r="SG81" s="301"/>
      <c r="SH81" s="301"/>
      <c r="SI81" s="301"/>
      <c r="SJ81" s="301"/>
      <c r="SK81" s="301"/>
      <c r="SL81" s="301"/>
      <c r="SM81" s="301"/>
      <c r="SN81" s="301"/>
      <c r="SO81" s="301"/>
      <c r="SP81" s="301"/>
      <c r="SQ81" s="301"/>
      <c r="SR81" s="301"/>
      <c r="SS81" s="301"/>
      <c r="ST81" s="301"/>
      <c r="SU81" s="301"/>
      <c r="SV81" s="301"/>
      <c r="SW81" s="301"/>
      <c r="SX81" s="301"/>
      <c r="SY81" s="301"/>
      <c r="SZ81" s="301"/>
      <c r="TA81" s="301"/>
      <c r="TB81" s="301"/>
      <c r="TC81" s="301"/>
      <c r="TD81" s="301"/>
      <c r="TE81" s="301"/>
      <c r="TF81" s="301"/>
      <c r="TG81" s="301"/>
      <c r="TH81" s="301"/>
      <c r="TI81" s="301"/>
      <c r="TJ81" s="301"/>
      <c r="TK81" s="301"/>
      <c r="TL81" s="301"/>
      <c r="TM81" s="301"/>
      <c r="TN81" s="301"/>
      <c r="TO81" s="301"/>
      <c r="TP81" s="301"/>
      <c r="TQ81" s="301"/>
      <c r="TR81" s="301"/>
      <c r="TS81" s="301"/>
      <c r="TT81" s="301"/>
      <c r="TU81" s="301"/>
      <c r="TV81" s="301"/>
      <c r="TW81" s="301"/>
      <c r="TX81" s="301"/>
      <c r="TY81" s="301"/>
      <c r="TZ81" s="301"/>
      <c r="UA81" s="301"/>
      <c r="UB81" s="301"/>
      <c r="UC81" s="301"/>
      <c r="UD81" s="301"/>
      <c r="UE81" s="301"/>
      <c r="UF81" s="301"/>
      <c r="UG81" s="301"/>
      <c r="UH81" s="301"/>
      <c r="UI81" s="301"/>
      <c r="UJ81" s="301"/>
      <c r="UK81" s="301"/>
      <c r="UL81" s="301"/>
      <c r="UM81" s="301"/>
      <c r="UN81" s="301"/>
      <c r="UO81" s="301"/>
      <c r="UP81" s="301"/>
      <c r="UQ81" s="301"/>
      <c r="UR81" s="301"/>
      <c r="US81" s="301"/>
      <c r="UT81" s="301"/>
      <c r="UU81" s="301"/>
      <c r="UV81" s="301"/>
      <c r="UW81" s="301"/>
      <c r="UX81" s="301"/>
      <c r="UY81" s="301"/>
      <c r="UZ81" s="301"/>
      <c r="VA81" s="301"/>
      <c r="VB81" s="301"/>
      <c r="VC81" s="301"/>
      <c r="VD81" s="301"/>
      <c r="VE81" s="301"/>
      <c r="VF81" s="301"/>
      <c r="VG81" s="301"/>
      <c r="VH81" s="301"/>
      <c r="VI81" s="301"/>
      <c r="VJ81" s="301"/>
      <c r="VK81" s="301"/>
      <c r="VL81" s="301"/>
      <c r="VM81" s="301"/>
      <c r="VN81" s="301"/>
      <c r="VO81" s="301"/>
      <c r="VP81" s="301"/>
      <c r="VQ81" s="301"/>
      <c r="VR81" s="301"/>
      <c r="VS81" s="301"/>
      <c r="VT81" s="301"/>
      <c r="VU81" s="301"/>
      <c r="VV81" s="301"/>
      <c r="VW81" s="301"/>
      <c r="VX81" s="301"/>
      <c r="VY81" s="301"/>
      <c r="VZ81" s="301"/>
      <c r="WA81" s="301"/>
      <c r="WB81" s="301"/>
      <c r="WC81" s="301"/>
      <c r="WD81" s="301"/>
      <c r="WE81" s="301"/>
      <c r="WF81" s="301"/>
      <c r="WG81" s="301"/>
      <c r="WH81" s="301"/>
      <c r="WI81" s="301"/>
      <c r="WJ81" s="301"/>
      <c r="WK81" s="301"/>
      <c r="WL81" s="301"/>
      <c r="WM81" s="301"/>
      <c r="WN81" s="301"/>
      <c r="WO81" s="301"/>
      <c r="WP81" s="301"/>
      <c r="WQ81" s="301"/>
      <c r="WR81" s="301"/>
      <c r="WS81" s="301"/>
      <c r="WT81" s="301"/>
      <c r="WU81" s="301"/>
      <c r="WV81" s="301"/>
      <c r="WW81" s="301"/>
      <c r="WX81" s="301"/>
      <c r="WY81" s="301"/>
      <c r="WZ81" s="301"/>
      <c r="XA81" s="301"/>
      <c r="XB81" s="301"/>
      <c r="XC81" s="301"/>
      <c r="XD81" s="301"/>
      <c r="XE81" s="301"/>
      <c r="XF81" s="301"/>
      <c r="XG81" s="301"/>
      <c r="XH81" s="301"/>
      <c r="XI81" s="301"/>
      <c r="XJ81" s="301"/>
      <c r="XK81" s="301"/>
      <c r="XL81" s="301"/>
      <c r="XM81" s="301"/>
      <c r="XN81" s="301"/>
      <c r="XO81" s="301"/>
      <c r="XP81" s="301"/>
      <c r="XQ81" s="301"/>
      <c r="XR81" s="301"/>
      <c r="XS81" s="301"/>
      <c r="XT81" s="301"/>
      <c r="XU81" s="301"/>
      <c r="XV81" s="301"/>
      <c r="XW81" s="301"/>
      <c r="XX81" s="301"/>
      <c r="XY81" s="301"/>
      <c r="XZ81" s="301"/>
      <c r="YA81" s="301"/>
      <c r="YB81" s="301"/>
      <c r="YC81" s="301"/>
      <c r="YD81" s="301"/>
      <c r="YE81" s="301"/>
      <c r="YF81" s="301"/>
      <c r="YG81" s="301"/>
      <c r="YH81" s="301"/>
      <c r="YI81" s="301"/>
      <c r="YJ81" s="301"/>
      <c r="YK81" s="301"/>
      <c r="YL81" s="301"/>
      <c r="YM81" s="301"/>
      <c r="YN81" s="301"/>
      <c r="YO81" s="301"/>
      <c r="YP81" s="301"/>
      <c r="YQ81" s="301"/>
      <c r="YR81" s="301"/>
      <c r="YS81" s="301"/>
      <c r="YT81" s="301"/>
      <c r="YU81" s="301"/>
      <c r="YV81" s="301"/>
      <c r="YW81" s="301"/>
      <c r="YX81" s="301"/>
      <c r="YY81" s="301"/>
      <c r="YZ81" s="301"/>
      <c r="ZA81" s="301"/>
      <c r="ZB81" s="301"/>
      <c r="ZC81" s="301"/>
      <c r="ZD81" s="301"/>
      <c r="ZE81" s="301"/>
      <c r="ZF81" s="301"/>
      <c r="ZG81" s="301"/>
      <c r="ZH81" s="301"/>
      <c r="ZI81" s="301"/>
      <c r="ZJ81" s="301"/>
      <c r="ZK81" s="301"/>
      <c r="ZL81" s="301"/>
      <c r="ZM81" s="301"/>
      <c r="ZN81" s="301"/>
      <c r="ZO81" s="301"/>
      <c r="ZP81" s="301"/>
      <c r="ZQ81" s="301"/>
      <c r="ZR81" s="301"/>
      <c r="ZS81" s="301"/>
      <c r="ZT81" s="301"/>
      <c r="ZU81" s="301"/>
      <c r="ZV81" s="301"/>
      <c r="ZW81" s="301"/>
      <c r="ZX81" s="301"/>
      <c r="ZY81" s="301"/>
      <c r="ZZ81" s="301"/>
      <c r="AAA81" s="301"/>
      <c r="AAB81" s="301"/>
      <c r="AAC81" s="301"/>
      <c r="AAD81" s="301"/>
      <c r="AAE81" s="301"/>
      <c r="AAF81" s="301"/>
      <c r="AAG81" s="301"/>
      <c r="AAH81" s="301"/>
      <c r="AAI81" s="301"/>
      <c r="AAJ81" s="301"/>
      <c r="AAK81" s="301"/>
      <c r="AAL81" s="301"/>
      <c r="AAM81" s="301"/>
      <c r="AAN81" s="301"/>
      <c r="AAO81" s="301"/>
      <c r="AAP81" s="301"/>
      <c r="AAQ81" s="301"/>
      <c r="AAR81" s="301"/>
      <c r="AAS81" s="301"/>
      <c r="AAT81" s="301"/>
      <c r="AAU81" s="301"/>
      <c r="AAV81" s="301"/>
      <c r="AAW81" s="301"/>
      <c r="AAX81" s="301"/>
      <c r="AAY81" s="301"/>
      <c r="AAZ81" s="301"/>
      <c r="ABA81" s="301"/>
      <c r="ABB81" s="301"/>
      <c r="ABC81" s="301"/>
      <c r="ABD81" s="301"/>
      <c r="ABE81" s="301"/>
      <c r="ABF81" s="301"/>
      <c r="ABG81" s="301"/>
      <c r="ABH81" s="301"/>
      <c r="ABI81" s="301"/>
      <c r="ABJ81" s="301"/>
      <c r="ABK81" s="301"/>
      <c r="ABL81" s="301"/>
      <c r="ABM81" s="301"/>
      <c r="ABN81" s="301"/>
      <c r="ABO81" s="301"/>
      <c r="ABP81" s="301"/>
      <c r="ABQ81" s="301"/>
      <c r="ABR81" s="301"/>
      <c r="ABS81" s="301"/>
      <c r="ABT81" s="301"/>
      <c r="ABU81" s="301"/>
      <c r="ABV81" s="301"/>
      <c r="ABW81" s="301"/>
      <c r="ABX81" s="301"/>
      <c r="ABY81" s="301"/>
      <c r="ABZ81" s="301"/>
      <c r="ACA81" s="301"/>
      <c r="ACB81" s="301"/>
      <c r="ACC81" s="301"/>
      <c r="ACD81" s="301"/>
      <c r="ACE81" s="301"/>
      <c r="ACF81" s="301"/>
      <c r="ACG81" s="301"/>
      <c r="ACH81" s="301"/>
      <c r="ACI81" s="301"/>
      <c r="ACJ81" s="301"/>
      <c r="ACK81" s="301"/>
      <c r="ACL81" s="301"/>
      <c r="ACM81" s="301"/>
      <c r="ACN81" s="301"/>
      <c r="ACO81" s="301"/>
      <c r="ACP81" s="301"/>
      <c r="ACQ81" s="301"/>
      <c r="ACR81" s="301"/>
      <c r="ACS81" s="301"/>
      <c r="ACT81" s="301"/>
      <c r="ACU81" s="301"/>
      <c r="ACV81" s="301"/>
      <c r="ACW81" s="301"/>
      <c r="ACX81" s="301"/>
      <c r="ACY81" s="301"/>
      <c r="ACZ81" s="301"/>
      <c r="ADA81" s="301"/>
      <c r="ADB81" s="301"/>
      <c r="ADC81" s="301"/>
      <c r="ADD81" s="301"/>
      <c r="ADE81" s="301"/>
      <c r="ADF81" s="301"/>
      <c r="ADG81" s="301"/>
      <c r="ADH81" s="301"/>
      <c r="ADI81" s="301"/>
      <c r="ADJ81" s="301"/>
      <c r="ADK81" s="301"/>
      <c r="ADL81" s="301"/>
      <c r="ADM81" s="301"/>
      <c r="ADN81" s="301"/>
      <c r="ADO81" s="301"/>
      <c r="ADP81" s="301"/>
      <c r="ADQ81" s="301"/>
      <c r="ADR81" s="301"/>
      <c r="ADS81" s="301"/>
      <c r="ADT81" s="301"/>
      <c r="ADU81" s="301"/>
      <c r="ADV81" s="301"/>
      <c r="ADW81" s="301"/>
      <c r="ADX81" s="301"/>
      <c r="ADY81" s="301"/>
      <c r="ADZ81" s="301"/>
      <c r="AEA81" s="301"/>
      <c r="AEB81" s="301"/>
      <c r="AEC81" s="301"/>
      <c r="AED81" s="301"/>
      <c r="AEE81" s="301"/>
      <c r="AEF81" s="301"/>
      <c r="AEG81" s="301"/>
      <c r="AEH81" s="301"/>
      <c r="AEI81" s="301"/>
      <c r="AEJ81" s="301"/>
      <c r="AEK81" s="301"/>
      <c r="AEL81" s="301"/>
      <c r="AEM81" s="301"/>
      <c r="AEN81" s="301"/>
      <c r="AEO81" s="301"/>
      <c r="AEP81" s="301"/>
      <c r="AEQ81" s="301"/>
      <c r="AER81" s="301"/>
      <c r="AES81" s="301"/>
      <c r="AET81" s="301"/>
      <c r="AEU81" s="301"/>
      <c r="AEV81" s="301"/>
      <c r="AEW81" s="301"/>
      <c r="AEX81" s="301"/>
      <c r="AEY81" s="301"/>
      <c r="AEZ81" s="301"/>
      <c r="AFA81" s="301"/>
      <c r="AFB81" s="301"/>
      <c r="AFC81" s="301"/>
      <c r="AFD81" s="301"/>
      <c r="AFE81" s="301"/>
      <c r="AFF81" s="301"/>
      <c r="AFG81" s="301"/>
      <c r="AFH81" s="301"/>
      <c r="AFI81" s="301"/>
      <c r="AFJ81" s="301"/>
      <c r="AFK81" s="301"/>
      <c r="AFL81" s="301"/>
      <c r="AFM81" s="301"/>
      <c r="AFN81" s="301"/>
      <c r="AFO81" s="301"/>
      <c r="AFP81" s="301"/>
      <c r="AFQ81" s="301"/>
      <c r="AFR81" s="301"/>
      <c r="AFS81" s="301"/>
      <c r="AFT81" s="301"/>
      <c r="AFU81" s="301"/>
      <c r="AFV81" s="301"/>
      <c r="AFW81" s="301"/>
      <c r="AFX81" s="301"/>
      <c r="AFY81" s="301"/>
      <c r="AFZ81" s="301"/>
      <c r="AGA81" s="301"/>
      <c r="AGB81" s="301"/>
      <c r="AGC81" s="301"/>
      <c r="AGD81" s="301"/>
      <c r="AGE81" s="301"/>
      <c r="AGF81" s="301"/>
      <c r="AGG81" s="301"/>
      <c r="AGH81" s="301"/>
      <c r="AGI81" s="301"/>
      <c r="AGJ81" s="301"/>
      <c r="AGK81" s="301"/>
      <c r="AGL81" s="301"/>
      <c r="AGM81" s="301"/>
      <c r="AGN81" s="301"/>
      <c r="AGO81" s="301"/>
      <c r="AGP81" s="301"/>
      <c r="AGQ81" s="301"/>
      <c r="AGR81" s="301"/>
      <c r="AGS81" s="301"/>
      <c r="AGT81" s="301"/>
      <c r="AGU81" s="301"/>
      <c r="AGV81" s="301"/>
      <c r="AGW81" s="301"/>
      <c r="AGX81" s="301"/>
      <c r="AGY81" s="301"/>
      <c r="AGZ81" s="301"/>
      <c r="AHA81" s="301"/>
      <c r="AHB81" s="301"/>
      <c r="AHC81" s="301"/>
      <c r="AHD81" s="301"/>
      <c r="AHE81" s="301"/>
      <c r="AHF81" s="301"/>
      <c r="AHG81" s="301"/>
      <c r="AHH81" s="301"/>
      <c r="AHI81" s="301"/>
      <c r="AHJ81" s="301"/>
      <c r="AHK81" s="301"/>
      <c r="AHL81" s="301"/>
      <c r="AHM81" s="301"/>
      <c r="AHN81" s="301"/>
      <c r="AHO81" s="301"/>
      <c r="AHP81" s="301"/>
      <c r="AHQ81" s="301"/>
      <c r="AHR81" s="301"/>
      <c r="AHS81" s="301"/>
      <c r="AHT81" s="301"/>
      <c r="AHU81" s="301"/>
      <c r="AHV81" s="301"/>
      <c r="AHW81" s="301"/>
      <c r="AHX81" s="301"/>
      <c r="AHY81" s="301"/>
      <c r="AHZ81" s="301"/>
      <c r="AIA81" s="301"/>
      <c r="AIB81" s="301"/>
      <c r="AIC81" s="301"/>
      <c r="AID81" s="301"/>
      <c r="AIE81" s="301"/>
      <c r="AIF81" s="301"/>
      <c r="AIG81" s="301"/>
      <c r="AIH81" s="301"/>
      <c r="AII81" s="301"/>
      <c r="AIJ81" s="301"/>
      <c r="AIK81" s="301"/>
      <c r="AIL81" s="301"/>
      <c r="AIM81" s="301"/>
      <c r="AIN81" s="301"/>
      <c r="AIO81" s="301"/>
      <c r="AIP81" s="301"/>
      <c r="AIQ81" s="301"/>
      <c r="AIR81" s="301"/>
      <c r="AIS81" s="301"/>
      <c r="AIT81" s="301"/>
      <c r="AIU81" s="301"/>
      <c r="AIV81" s="301"/>
      <c r="AIW81" s="301"/>
      <c r="AIX81" s="301"/>
      <c r="AIY81" s="301"/>
      <c r="AIZ81" s="301"/>
      <c r="AJA81" s="301"/>
      <c r="AJB81" s="301"/>
      <c r="AJC81" s="301"/>
      <c r="AJD81" s="301"/>
      <c r="AJE81" s="301"/>
      <c r="AJF81" s="301"/>
      <c r="AJG81" s="301"/>
      <c r="AJH81" s="301"/>
      <c r="AJI81" s="301"/>
      <c r="AJJ81" s="301"/>
      <c r="AJK81" s="301"/>
      <c r="AJL81" s="301"/>
      <c r="AJM81" s="301"/>
      <c r="AJN81" s="301"/>
      <c r="AJO81" s="301"/>
      <c r="AJP81" s="301"/>
      <c r="AJQ81" s="301"/>
      <c r="AJR81" s="301"/>
      <c r="AJS81" s="301"/>
      <c r="AJT81" s="301"/>
      <c r="AJU81" s="301"/>
      <c r="AJV81" s="301"/>
      <c r="AJW81" s="301"/>
      <c r="AJX81" s="301"/>
      <c r="AJY81" s="301"/>
      <c r="AJZ81" s="301"/>
      <c r="AKA81" s="301"/>
      <c r="AKB81" s="301"/>
      <c r="AKC81" s="301"/>
      <c r="AKD81" s="301"/>
      <c r="AKE81" s="301"/>
      <c r="AKF81" s="301"/>
      <c r="AKG81" s="301"/>
      <c r="AKH81" s="301"/>
      <c r="AKI81" s="301"/>
      <c r="AKJ81" s="301"/>
      <c r="AKK81" s="301"/>
      <c r="AKL81" s="301"/>
      <c r="AKM81" s="301"/>
      <c r="AKN81" s="301"/>
      <c r="AKO81" s="301"/>
      <c r="AKP81" s="301"/>
      <c r="AKQ81" s="301"/>
      <c r="AKR81" s="301"/>
      <c r="AKS81" s="301"/>
      <c r="AKT81" s="301"/>
      <c r="AKU81" s="301"/>
      <c r="AKV81" s="301"/>
      <c r="AKW81" s="301"/>
      <c r="AKX81" s="301"/>
      <c r="AKY81" s="301"/>
      <c r="AKZ81" s="301"/>
      <c r="ALA81" s="301"/>
      <c r="ALB81" s="301"/>
      <c r="ALC81" s="301"/>
      <c r="ALD81" s="301"/>
      <c r="ALE81" s="301"/>
      <c r="ALF81" s="301"/>
      <c r="ALG81" s="301"/>
      <c r="ALH81" s="301"/>
      <c r="ALI81" s="301"/>
      <c r="ALJ81" s="301"/>
      <c r="ALK81" s="301"/>
      <c r="ALL81" s="301"/>
      <c r="ALM81" s="301"/>
      <c r="ALN81" s="301"/>
      <c r="ALO81" s="301"/>
      <c r="ALP81" s="301"/>
      <c r="ALQ81" s="301"/>
      <c r="ALR81" s="301"/>
      <c r="ALS81" s="301"/>
      <c r="ALT81" s="301"/>
      <c r="ALU81" s="301"/>
      <c r="ALV81" s="301"/>
      <c r="ALW81" s="301"/>
      <c r="ALX81" s="301"/>
      <c r="ALY81" s="301"/>
      <c r="ALZ81" s="301"/>
      <c r="AMA81" s="301"/>
      <c r="AMB81" s="301"/>
      <c r="AMC81" s="301"/>
      <c r="AMD81" s="301"/>
      <c r="AME81" s="301"/>
      <c r="AMF81" s="301"/>
      <c r="AMG81" s="301"/>
      <c r="AMH81" s="301"/>
      <c r="AMI81" s="301"/>
      <c r="AMJ81" s="301"/>
      <c r="AMK81" s="301"/>
    </row>
    <row r="82" spans="1:1025" ht="26.25" thickBot="1" x14ac:dyDescent="0.25">
      <c r="A82" s="252" t="s">
        <v>233</v>
      </c>
      <c r="B82" s="327" t="s">
        <v>185</v>
      </c>
      <c r="C82" s="367">
        <f>6*30</f>
        <v>180</v>
      </c>
      <c r="D82" s="365">
        <v>2.2000000000000002</v>
      </c>
      <c r="E82" s="366">
        <f>D82*C82</f>
        <v>396.00000000000006</v>
      </c>
      <c r="F82" s="364"/>
      <c r="G82" s="294"/>
      <c r="H82" s="301"/>
      <c r="I82" s="301"/>
      <c r="J82" s="301"/>
      <c r="K82" s="301"/>
      <c r="L82" s="301"/>
      <c r="M82" s="301"/>
      <c r="N82" s="301"/>
      <c r="O82" s="301"/>
      <c r="P82" s="301"/>
      <c r="Q82" s="301"/>
      <c r="R82" s="301"/>
      <c r="S82" s="301"/>
      <c r="T82" s="301"/>
      <c r="U82" s="301"/>
      <c r="V82" s="301"/>
      <c r="W82" s="301"/>
      <c r="X82" s="301"/>
      <c r="Y82" s="301"/>
      <c r="Z82" s="301"/>
      <c r="AA82" s="301"/>
      <c r="AB82" s="301"/>
      <c r="AC82" s="301"/>
      <c r="AD82" s="301"/>
      <c r="AE82" s="301"/>
      <c r="AF82" s="301"/>
      <c r="AG82" s="301"/>
      <c r="AH82" s="301"/>
      <c r="AI82" s="301"/>
      <c r="AJ82" s="301"/>
      <c r="AK82" s="301"/>
      <c r="AL82" s="301"/>
      <c r="AM82" s="301"/>
      <c r="AN82" s="301"/>
      <c r="AO82" s="301"/>
      <c r="AP82" s="301"/>
      <c r="AQ82" s="301"/>
      <c r="AR82" s="301"/>
      <c r="AS82" s="301"/>
      <c r="AT82" s="301"/>
      <c r="AU82" s="301"/>
      <c r="AV82" s="301"/>
      <c r="AW82" s="301"/>
      <c r="AX82" s="301"/>
      <c r="AY82" s="301"/>
      <c r="AZ82" s="301"/>
      <c r="BA82" s="301"/>
      <c r="BB82" s="301"/>
      <c r="BC82" s="301"/>
      <c r="BD82" s="301"/>
      <c r="BE82" s="301"/>
      <c r="BF82" s="301"/>
      <c r="BG82" s="301"/>
      <c r="BH82" s="301"/>
      <c r="BI82" s="301"/>
      <c r="BJ82" s="301"/>
      <c r="BK82" s="301"/>
      <c r="BL82" s="301"/>
      <c r="BM82" s="301"/>
      <c r="BN82" s="301"/>
      <c r="BO82" s="301"/>
      <c r="BP82" s="301"/>
      <c r="BQ82" s="301"/>
      <c r="BR82" s="301"/>
      <c r="BS82" s="301"/>
      <c r="BT82" s="301"/>
      <c r="BU82" s="301"/>
      <c r="BV82" s="301"/>
      <c r="BW82" s="301"/>
      <c r="BX82" s="301"/>
      <c r="BY82" s="301"/>
      <c r="BZ82" s="301"/>
      <c r="CA82" s="301"/>
      <c r="CB82" s="301"/>
      <c r="CC82" s="301"/>
      <c r="CD82" s="301"/>
      <c r="CE82" s="301"/>
      <c r="CF82" s="301"/>
      <c r="CG82" s="301"/>
      <c r="CH82" s="301"/>
      <c r="CI82" s="301"/>
      <c r="CJ82" s="301"/>
      <c r="CK82" s="301"/>
      <c r="CL82" s="301"/>
      <c r="CM82" s="301"/>
      <c r="CN82" s="301"/>
      <c r="CO82" s="301"/>
      <c r="CP82" s="301"/>
      <c r="CQ82" s="301"/>
      <c r="CR82" s="301"/>
      <c r="CS82" s="301"/>
      <c r="CT82" s="301"/>
      <c r="CU82" s="301"/>
      <c r="CV82" s="301"/>
      <c r="CW82" s="301"/>
      <c r="CX82" s="301"/>
      <c r="CY82" s="301"/>
      <c r="CZ82" s="301"/>
      <c r="DA82" s="301"/>
      <c r="DB82" s="301"/>
      <c r="DC82" s="301"/>
      <c r="DD82" s="301"/>
      <c r="DE82" s="301"/>
      <c r="DF82" s="301"/>
      <c r="DG82" s="301"/>
      <c r="DH82" s="301"/>
      <c r="DI82" s="301"/>
      <c r="DJ82" s="301"/>
      <c r="DK82" s="301"/>
      <c r="DL82" s="301"/>
      <c r="DM82" s="301"/>
      <c r="DN82" s="301"/>
      <c r="DO82" s="301"/>
      <c r="DP82" s="301"/>
      <c r="DQ82" s="301"/>
      <c r="DR82" s="301"/>
      <c r="DS82" s="301"/>
      <c r="DT82" s="301"/>
      <c r="DU82" s="301"/>
      <c r="DV82" s="301"/>
      <c r="DW82" s="301"/>
      <c r="DX82" s="301"/>
      <c r="DY82" s="301"/>
      <c r="DZ82" s="301"/>
      <c r="EA82" s="301"/>
      <c r="EB82" s="301"/>
      <c r="EC82" s="301"/>
      <c r="ED82" s="301"/>
      <c r="EE82" s="301"/>
      <c r="EF82" s="301"/>
      <c r="EG82" s="301"/>
      <c r="EH82" s="301"/>
      <c r="EI82" s="301"/>
      <c r="EJ82" s="301"/>
      <c r="EK82" s="301"/>
      <c r="EL82" s="301"/>
      <c r="EM82" s="301"/>
      <c r="EN82" s="301"/>
      <c r="EO82" s="301"/>
      <c r="EP82" s="301"/>
      <c r="EQ82" s="301"/>
      <c r="ER82" s="301"/>
      <c r="ES82" s="301"/>
      <c r="ET82" s="301"/>
      <c r="EU82" s="301"/>
      <c r="EV82" s="301"/>
      <c r="EW82" s="301"/>
      <c r="EX82" s="301"/>
      <c r="EY82" s="301"/>
      <c r="EZ82" s="301"/>
      <c r="FA82" s="301"/>
      <c r="FB82" s="301"/>
      <c r="FC82" s="301"/>
      <c r="FD82" s="301"/>
      <c r="FE82" s="301"/>
      <c r="FF82" s="301"/>
      <c r="FG82" s="301"/>
      <c r="FH82" s="301"/>
      <c r="FI82" s="301"/>
      <c r="FJ82" s="301"/>
      <c r="FK82" s="301"/>
      <c r="FL82" s="301"/>
      <c r="FM82" s="301"/>
      <c r="FN82" s="301"/>
      <c r="FO82" s="301"/>
      <c r="FP82" s="301"/>
      <c r="FQ82" s="301"/>
      <c r="FR82" s="301"/>
      <c r="FS82" s="301"/>
      <c r="FT82" s="301"/>
      <c r="FU82" s="301"/>
      <c r="FV82" s="301"/>
      <c r="FW82" s="301"/>
      <c r="FX82" s="301"/>
      <c r="FY82" s="301"/>
      <c r="FZ82" s="301"/>
      <c r="GA82" s="301"/>
      <c r="GB82" s="301"/>
      <c r="GC82" s="301"/>
      <c r="GD82" s="301"/>
      <c r="GE82" s="301"/>
      <c r="GF82" s="301"/>
      <c r="GG82" s="301"/>
      <c r="GH82" s="301"/>
      <c r="GI82" s="301"/>
      <c r="GJ82" s="301"/>
      <c r="GK82" s="301"/>
      <c r="GL82" s="301"/>
      <c r="GM82" s="301"/>
      <c r="GN82" s="301"/>
      <c r="GO82" s="301"/>
      <c r="GP82" s="301"/>
      <c r="GQ82" s="301"/>
      <c r="GR82" s="301"/>
      <c r="GS82" s="301"/>
      <c r="GT82" s="301"/>
      <c r="GU82" s="301"/>
      <c r="GV82" s="301"/>
      <c r="GW82" s="301"/>
      <c r="GX82" s="301"/>
      <c r="GY82" s="301"/>
      <c r="GZ82" s="301"/>
      <c r="HA82" s="301"/>
      <c r="HB82" s="301"/>
      <c r="HC82" s="301"/>
      <c r="HD82" s="301"/>
      <c r="HE82" s="301"/>
      <c r="HF82" s="301"/>
      <c r="HG82" s="301"/>
      <c r="HH82" s="301"/>
      <c r="HI82" s="301"/>
      <c r="HJ82" s="301"/>
      <c r="HK82" s="301"/>
      <c r="HL82" s="301"/>
      <c r="HM82" s="301"/>
      <c r="HN82" s="301"/>
      <c r="HO82" s="301"/>
      <c r="HP82" s="301"/>
      <c r="HQ82" s="301"/>
      <c r="HR82" s="301"/>
      <c r="HS82" s="301"/>
      <c r="HT82" s="301"/>
      <c r="HU82" s="301"/>
      <c r="HV82" s="301"/>
      <c r="HW82" s="301"/>
      <c r="HX82" s="301"/>
      <c r="HY82" s="301"/>
      <c r="HZ82" s="301"/>
      <c r="IA82" s="301"/>
      <c r="IB82" s="301"/>
      <c r="IC82" s="301"/>
      <c r="ID82" s="301"/>
      <c r="IE82" s="301"/>
      <c r="IF82" s="301"/>
      <c r="IG82" s="301"/>
      <c r="IH82" s="301"/>
      <c r="II82" s="301"/>
      <c r="IJ82" s="301"/>
      <c r="IK82" s="301"/>
      <c r="IL82" s="301"/>
      <c r="IM82" s="301"/>
      <c r="IN82" s="301"/>
      <c r="IO82" s="301"/>
      <c r="IP82" s="301"/>
      <c r="IQ82" s="301"/>
      <c r="IR82" s="301"/>
      <c r="IS82" s="301"/>
      <c r="IT82" s="301"/>
      <c r="IU82" s="301"/>
      <c r="IV82" s="301"/>
      <c r="IW82" s="301"/>
      <c r="IX82" s="301"/>
      <c r="IY82" s="301"/>
      <c r="IZ82" s="301"/>
      <c r="JA82" s="301"/>
      <c r="JB82" s="301"/>
      <c r="JC82" s="301"/>
      <c r="JD82" s="301"/>
      <c r="JE82" s="301"/>
      <c r="JF82" s="301"/>
      <c r="JG82" s="301"/>
      <c r="JH82" s="301"/>
      <c r="JI82" s="301"/>
      <c r="JJ82" s="301"/>
      <c r="JK82" s="301"/>
      <c r="JL82" s="301"/>
      <c r="JM82" s="301"/>
      <c r="JN82" s="301"/>
      <c r="JO82" s="301"/>
      <c r="JP82" s="301"/>
      <c r="JQ82" s="301"/>
      <c r="JR82" s="301"/>
      <c r="JS82" s="301"/>
      <c r="JT82" s="301"/>
      <c r="JU82" s="301"/>
      <c r="JV82" s="301"/>
      <c r="JW82" s="301"/>
      <c r="JX82" s="301"/>
      <c r="JY82" s="301"/>
      <c r="JZ82" s="301"/>
      <c r="KA82" s="301"/>
      <c r="KB82" s="301"/>
      <c r="KC82" s="301"/>
      <c r="KD82" s="301"/>
      <c r="KE82" s="301"/>
      <c r="KF82" s="301"/>
      <c r="KG82" s="301"/>
      <c r="KH82" s="301"/>
      <c r="KI82" s="301"/>
      <c r="KJ82" s="301"/>
      <c r="KK82" s="301"/>
      <c r="KL82" s="301"/>
      <c r="KM82" s="301"/>
      <c r="KN82" s="301"/>
      <c r="KO82" s="301"/>
      <c r="KP82" s="301"/>
      <c r="KQ82" s="301"/>
      <c r="KR82" s="301"/>
      <c r="KS82" s="301"/>
      <c r="KT82" s="301"/>
      <c r="KU82" s="301"/>
      <c r="KV82" s="301"/>
      <c r="KW82" s="301"/>
      <c r="KX82" s="301"/>
      <c r="KY82" s="301"/>
      <c r="KZ82" s="301"/>
      <c r="LA82" s="301"/>
      <c r="LB82" s="301"/>
      <c r="LC82" s="301"/>
      <c r="LD82" s="301"/>
      <c r="LE82" s="301"/>
      <c r="LF82" s="301"/>
      <c r="LG82" s="301"/>
      <c r="LH82" s="301"/>
      <c r="LI82" s="301"/>
      <c r="LJ82" s="301"/>
      <c r="LK82" s="301"/>
      <c r="LL82" s="301"/>
      <c r="LM82" s="301"/>
      <c r="LN82" s="301"/>
      <c r="LO82" s="301"/>
      <c r="LP82" s="301"/>
      <c r="LQ82" s="301"/>
      <c r="LR82" s="301"/>
      <c r="LS82" s="301"/>
      <c r="LT82" s="301"/>
      <c r="LU82" s="301"/>
      <c r="LV82" s="301"/>
      <c r="LW82" s="301"/>
      <c r="LX82" s="301"/>
      <c r="LY82" s="301"/>
      <c r="LZ82" s="301"/>
      <c r="MA82" s="301"/>
      <c r="MB82" s="301"/>
      <c r="MC82" s="301"/>
      <c r="MD82" s="301"/>
      <c r="ME82" s="301"/>
      <c r="MF82" s="301"/>
      <c r="MG82" s="301"/>
      <c r="MH82" s="301"/>
      <c r="MI82" s="301"/>
      <c r="MJ82" s="301"/>
      <c r="MK82" s="301"/>
      <c r="ML82" s="301"/>
      <c r="MM82" s="301"/>
      <c r="MN82" s="301"/>
      <c r="MO82" s="301"/>
      <c r="MP82" s="301"/>
      <c r="MQ82" s="301"/>
      <c r="MR82" s="301"/>
      <c r="MS82" s="301"/>
      <c r="MT82" s="301"/>
      <c r="MU82" s="301"/>
      <c r="MV82" s="301"/>
      <c r="MW82" s="301"/>
      <c r="MX82" s="301"/>
      <c r="MY82" s="301"/>
      <c r="MZ82" s="301"/>
      <c r="NA82" s="301"/>
      <c r="NB82" s="301"/>
      <c r="NC82" s="301"/>
      <c r="ND82" s="301"/>
      <c r="NE82" s="301"/>
      <c r="NF82" s="301"/>
      <c r="NG82" s="301"/>
      <c r="NH82" s="301"/>
      <c r="NI82" s="301"/>
      <c r="NJ82" s="301"/>
      <c r="NK82" s="301"/>
      <c r="NL82" s="301"/>
      <c r="NM82" s="301"/>
      <c r="NN82" s="301"/>
      <c r="NO82" s="301"/>
      <c r="NP82" s="301"/>
      <c r="NQ82" s="301"/>
      <c r="NR82" s="301"/>
      <c r="NS82" s="301"/>
      <c r="NT82" s="301"/>
      <c r="NU82" s="301"/>
      <c r="NV82" s="301"/>
      <c r="NW82" s="301"/>
      <c r="NX82" s="301"/>
      <c r="NY82" s="301"/>
      <c r="NZ82" s="301"/>
      <c r="OA82" s="301"/>
      <c r="OB82" s="301"/>
      <c r="OC82" s="301"/>
      <c r="OD82" s="301"/>
      <c r="OE82" s="301"/>
      <c r="OF82" s="301"/>
      <c r="OG82" s="301"/>
      <c r="OH82" s="301"/>
      <c r="OI82" s="301"/>
      <c r="OJ82" s="301"/>
      <c r="OK82" s="301"/>
      <c r="OL82" s="301"/>
      <c r="OM82" s="301"/>
      <c r="ON82" s="301"/>
      <c r="OO82" s="301"/>
      <c r="OP82" s="301"/>
      <c r="OQ82" s="301"/>
      <c r="OR82" s="301"/>
      <c r="OS82" s="301"/>
      <c r="OT82" s="301"/>
      <c r="OU82" s="301"/>
      <c r="OV82" s="301"/>
      <c r="OW82" s="301"/>
      <c r="OX82" s="301"/>
      <c r="OY82" s="301"/>
      <c r="OZ82" s="301"/>
      <c r="PA82" s="301"/>
      <c r="PB82" s="301"/>
      <c r="PC82" s="301"/>
      <c r="PD82" s="301"/>
      <c r="PE82" s="301"/>
      <c r="PF82" s="301"/>
      <c r="PG82" s="301"/>
      <c r="PH82" s="301"/>
      <c r="PI82" s="301"/>
      <c r="PJ82" s="301"/>
      <c r="PK82" s="301"/>
      <c r="PL82" s="301"/>
      <c r="PM82" s="301"/>
      <c r="PN82" s="301"/>
      <c r="PO82" s="301"/>
      <c r="PP82" s="301"/>
      <c r="PQ82" s="301"/>
      <c r="PR82" s="301"/>
      <c r="PS82" s="301"/>
      <c r="PT82" s="301"/>
      <c r="PU82" s="301"/>
      <c r="PV82" s="301"/>
      <c r="PW82" s="301"/>
      <c r="PX82" s="301"/>
      <c r="PY82" s="301"/>
      <c r="PZ82" s="301"/>
      <c r="QA82" s="301"/>
      <c r="QB82" s="301"/>
      <c r="QC82" s="301"/>
      <c r="QD82" s="301"/>
      <c r="QE82" s="301"/>
      <c r="QF82" s="301"/>
      <c r="QG82" s="301"/>
      <c r="QH82" s="301"/>
      <c r="QI82" s="301"/>
      <c r="QJ82" s="301"/>
      <c r="QK82" s="301"/>
      <c r="QL82" s="301"/>
      <c r="QM82" s="301"/>
      <c r="QN82" s="301"/>
      <c r="QO82" s="301"/>
      <c r="QP82" s="301"/>
      <c r="QQ82" s="301"/>
      <c r="QR82" s="301"/>
      <c r="QS82" s="301"/>
      <c r="QT82" s="301"/>
      <c r="QU82" s="301"/>
      <c r="QV82" s="301"/>
      <c r="QW82" s="301"/>
      <c r="QX82" s="301"/>
      <c r="QY82" s="301"/>
      <c r="QZ82" s="301"/>
      <c r="RA82" s="301"/>
      <c r="RB82" s="301"/>
      <c r="RC82" s="301"/>
      <c r="RD82" s="301"/>
      <c r="RE82" s="301"/>
      <c r="RF82" s="301"/>
      <c r="RG82" s="301"/>
      <c r="RH82" s="301"/>
      <c r="RI82" s="301"/>
      <c r="RJ82" s="301"/>
      <c r="RK82" s="301"/>
      <c r="RL82" s="301"/>
      <c r="RM82" s="301"/>
      <c r="RN82" s="301"/>
      <c r="RO82" s="301"/>
      <c r="RP82" s="301"/>
      <c r="RQ82" s="301"/>
      <c r="RR82" s="301"/>
      <c r="RS82" s="301"/>
      <c r="RT82" s="301"/>
      <c r="RU82" s="301"/>
      <c r="RV82" s="301"/>
      <c r="RW82" s="301"/>
      <c r="RX82" s="301"/>
      <c r="RY82" s="301"/>
      <c r="RZ82" s="301"/>
      <c r="SA82" s="301"/>
      <c r="SB82" s="301"/>
      <c r="SC82" s="301"/>
      <c r="SD82" s="301"/>
      <c r="SE82" s="301"/>
      <c r="SF82" s="301"/>
      <c r="SG82" s="301"/>
      <c r="SH82" s="301"/>
      <c r="SI82" s="301"/>
      <c r="SJ82" s="301"/>
      <c r="SK82" s="301"/>
      <c r="SL82" s="301"/>
      <c r="SM82" s="301"/>
      <c r="SN82" s="301"/>
      <c r="SO82" s="301"/>
      <c r="SP82" s="301"/>
      <c r="SQ82" s="301"/>
      <c r="SR82" s="301"/>
      <c r="SS82" s="301"/>
      <c r="ST82" s="301"/>
      <c r="SU82" s="301"/>
      <c r="SV82" s="301"/>
      <c r="SW82" s="301"/>
      <c r="SX82" s="301"/>
      <c r="SY82" s="301"/>
      <c r="SZ82" s="301"/>
      <c r="TA82" s="301"/>
      <c r="TB82" s="301"/>
      <c r="TC82" s="301"/>
      <c r="TD82" s="301"/>
      <c r="TE82" s="301"/>
      <c r="TF82" s="301"/>
      <c r="TG82" s="301"/>
      <c r="TH82" s="301"/>
      <c r="TI82" s="301"/>
      <c r="TJ82" s="301"/>
      <c r="TK82" s="301"/>
      <c r="TL82" s="301"/>
      <c r="TM82" s="301"/>
      <c r="TN82" s="301"/>
      <c r="TO82" s="301"/>
      <c r="TP82" s="301"/>
      <c r="TQ82" s="301"/>
      <c r="TR82" s="301"/>
      <c r="TS82" s="301"/>
      <c r="TT82" s="301"/>
      <c r="TU82" s="301"/>
      <c r="TV82" s="301"/>
      <c r="TW82" s="301"/>
      <c r="TX82" s="301"/>
      <c r="TY82" s="301"/>
      <c r="TZ82" s="301"/>
      <c r="UA82" s="301"/>
      <c r="UB82" s="301"/>
      <c r="UC82" s="301"/>
      <c r="UD82" s="301"/>
      <c r="UE82" s="301"/>
      <c r="UF82" s="301"/>
      <c r="UG82" s="301"/>
      <c r="UH82" s="301"/>
      <c r="UI82" s="301"/>
      <c r="UJ82" s="301"/>
      <c r="UK82" s="301"/>
      <c r="UL82" s="301"/>
      <c r="UM82" s="301"/>
      <c r="UN82" s="301"/>
      <c r="UO82" s="301"/>
      <c r="UP82" s="301"/>
      <c r="UQ82" s="301"/>
      <c r="UR82" s="301"/>
      <c r="US82" s="301"/>
      <c r="UT82" s="301"/>
      <c r="UU82" s="301"/>
      <c r="UV82" s="301"/>
      <c r="UW82" s="301"/>
      <c r="UX82" s="301"/>
      <c r="UY82" s="301"/>
      <c r="UZ82" s="301"/>
      <c r="VA82" s="301"/>
      <c r="VB82" s="301"/>
      <c r="VC82" s="301"/>
      <c r="VD82" s="301"/>
      <c r="VE82" s="301"/>
      <c r="VF82" s="301"/>
      <c r="VG82" s="301"/>
      <c r="VH82" s="301"/>
      <c r="VI82" s="301"/>
      <c r="VJ82" s="301"/>
      <c r="VK82" s="301"/>
      <c r="VL82" s="301"/>
      <c r="VM82" s="301"/>
      <c r="VN82" s="301"/>
      <c r="VO82" s="301"/>
      <c r="VP82" s="301"/>
      <c r="VQ82" s="301"/>
      <c r="VR82" s="301"/>
      <c r="VS82" s="301"/>
      <c r="VT82" s="301"/>
      <c r="VU82" s="301"/>
      <c r="VV82" s="301"/>
      <c r="VW82" s="301"/>
      <c r="VX82" s="301"/>
      <c r="VY82" s="301"/>
      <c r="VZ82" s="301"/>
      <c r="WA82" s="301"/>
      <c r="WB82" s="301"/>
      <c r="WC82" s="301"/>
      <c r="WD82" s="301"/>
      <c r="WE82" s="301"/>
      <c r="WF82" s="301"/>
      <c r="WG82" s="301"/>
      <c r="WH82" s="301"/>
      <c r="WI82" s="301"/>
      <c r="WJ82" s="301"/>
      <c r="WK82" s="301"/>
      <c r="WL82" s="301"/>
      <c r="WM82" s="301"/>
      <c r="WN82" s="301"/>
      <c r="WO82" s="301"/>
      <c r="WP82" s="301"/>
      <c r="WQ82" s="301"/>
      <c r="WR82" s="301"/>
      <c r="WS82" s="301"/>
      <c r="WT82" s="301"/>
      <c r="WU82" s="301"/>
      <c r="WV82" s="301"/>
      <c r="WW82" s="301"/>
      <c r="WX82" s="301"/>
      <c r="WY82" s="301"/>
      <c r="WZ82" s="301"/>
      <c r="XA82" s="301"/>
      <c r="XB82" s="301"/>
      <c r="XC82" s="301"/>
      <c r="XD82" s="301"/>
      <c r="XE82" s="301"/>
      <c r="XF82" s="301"/>
      <c r="XG82" s="301"/>
      <c r="XH82" s="301"/>
      <c r="XI82" s="301"/>
      <c r="XJ82" s="301"/>
      <c r="XK82" s="301"/>
      <c r="XL82" s="301"/>
      <c r="XM82" s="301"/>
      <c r="XN82" s="301"/>
      <c r="XO82" s="301"/>
      <c r="XP82" s="301"/>
      <c r="XQ82" s="301"/>
      <c r="XR82" s="301"/>
      <c r="XS82" s="301"/>
      <c r="XT82" s="301"/>
      <c r="XU82" s="301"/>
      <c r="XV82" s="301"/>
      <c r="XW82" s="301"/>
      <c r="XX82" s="301"/>
      <c r="XY82" s="301"/>
      <c r="XZ82" s="301"/>
      <c r="YA82" s="301"/>
      <c r="YB82" s="301"/>
      <c r="YC82" s="301"/>
      <c r="YD82" s="301"/>
      <c r="YE82" s="301"/>
      <c r="YF82" s="301"/>
      <c r="YG82" s="301"/>
      <c r="YH82" s="301"/>
      <c r="YI82" s="301"/>
      <c r="YJ82" s="301"/>
      <c r="YK82" s="301"/>
      <c r="YL82" s="301"/>
      <c r="YM82" s="301"/>
      <c r="YN82" s="301"/>
      <c r="YO82" s="301"/>
      <c r="YP82" s="301"/>
      <c r="YQ82" s="301"/>
      <c r="YR82" s="301"/>
      <c r="YS82" s="301"/>
      <c r="YT82" s="301"/>
      <c r="YU82" s="301"/>
      <c r="YV82" s="301"/>
      <c r="YW82" s="301"/>
      <c r="YX82" s="301"/>
      <c r="YY82" s="301"/>
      <c r="YZ82" s="301"/>
      <c r="ZA82" s="301"/>
      <c r="ZB82" s="301"/>
      <c r="ZC82" s="301"/>
      <c r="ZD82" s="301"/>
      <c r="ZE82" s="301"/>
      <c r="ZF82" s="301"/>
      <c r="ZG82" s="301"/>
      <c r="ZH82" s="301"/>
      <c r="ZI82" s="301"/>
      <c r="ZJ82" s="301"/>
      <c r="ZK82" s="301"/>
      <c r="ZL82" s="301"/>
      <c r="ZM82" s="301"/>
      <c r="ZN82" s="301"/>
      <c r="ZO82" s="301"/>
      <c r="ZP82" s="301"/>
      <c r="ZQ82" s="301"/>
      <c r="ZR82" s="301"/>
      <c r="ZS82" s="301"/>
      <c r="ZT82" s="301"/>
      <c r="ZU82" s="301"/>
      <c r="ZV82" s="301"/>
      <c r="ZW82" s="301"/>
      <c r="ZX82" s="301"/>
      <c r="ZY82" s="301"/>
      <c r="ZZ82" s="301"/>
      <c r="AAA82" s="301"/>
      <c r="AAB82" s="301"/>
      <c r="AAC82" s="301"/>
      <c r="AAD82" s="301"/>
      <c r="AAE82" s="301"/>
      <c r="AAF82" s="301"/>
      <c r="AAG82" s="301"/>
      <c r="AAH82" s="301"/>
      <c r="AAI82" s="301"/>
      <c r="AAJ82" s="301"/>
      <c r="AAK82" s="301"/>
      <c r="AAL82" s="301"/>
      <c r="AAM82" s="301"/>
      <c r="AAN82" s="301"/>
      <c r="AAO82" s="301"/>
      <c r="AAP82" s="301"/>
      <c r="AAQ82" s="301"/>
      <c r="AAR82" s="301"/>
      <c r="AAS82" s="301"/>
      <c r="AAT82" s="301"/>
      <c r="AAU82" s="301"/>
      <c r="AAV82" s="301"/>
      <c r="AAW82" s="301"/>
      <c r="AAX82" s="301"/>
      <c r="AAY82" s="301"/>
      <c r="AAZ82" s="301"/>
      <c r="ABA82" s="301"/>
      <c r="ABB82" s="301"/>
      <c r="ABC82" s="301"/>
      <c r="ABD82" s="301"/>
      <c r="ABE82" s="301"/>
      <c r="ABF82" s="301"/>
      <c r="ABG82" s="301"/>
      <c r="ABH82" s="301"/>
      <c r="ABI82" s="301"/>
      <c r="ABJ82" s="301"/>
      <c r="ABK82" s="301"/>
      <c r="ABL82" s="301"/>
      <c r="ABM82" s="301"/>
      <c r="ABN82" s="301"/>
      <c r="ABO82" s="301"/>
      <c r="ABP82" s="301"/>
      <c r="ABQ82" s="301"/>
      <c r="ABR82" s="301"/>
      <c r="ABS82" s="301"/>
      <c r="ABT82" s="301"/>
      <c r="ABU82" s="301"/>
      <c r="ABV82" s="301"/>
      <c r="ABW82" s="301"/>
      <c r="ABX82" s="301"/>
      <c r="ABY82" s="301"/>
      <c r="ABZ82" s="301"/>
      <c r="ACA82" s="301"/>
      <c r="ACB82" s="301"/>
      <c r="ACC82" s="301"/>
      <c r="ACD82" s="301"/>
      <c r="ACE82" s="301"/>
      <c r="ACF82" s="301"/>
      <c r="ACG82" s="301"/>
      <c r="ACH82" s="301"/>
      <c r="ACI82" s="301"/>
      <c r="ACJ82" s="301"/>
      <c r="ACK82" s="301"/>
      <c r="ACL82" s="301"/>
      <c r="ACM82" s="301"/>
      <c r="ACN82" s="301"/>
      <c r="ACO82" s="301"/>
      <c r="ACP82" s="301"/>
      <c r="ACQ82" s="301"/>
      <c r="ACR82" s="301"/>
      <c r="ACS82" s="301"/>
      <c r="ACT82" s="301"/>
      <c r="ACU82" s="301"/>
      <c r="ACV82" s="301"/>
      <c r="ACW82" s="301"/>
      <c r="ACX82" s="301"/>
      <c r="ACY82" s="301"/>
      <c r="ACZ82" s="301"/>
      <c r="ADA82" s="301"/>
      <c r="ADB82" s="301"/>
      <c r="ADC82" s="301"/>
      <c r="ADD82" s="301"/>
      <c r="ADE82" s="301"/>
      <c r="ADF82" s="301"/>
      <c r="ADG82" s="301"/>
      <c r="ADH82" s="301"/>
      <c r="ADI82" s="301"/>
      <c r="ADJ82" s="301"/>
      <c r="ADK82" s="301"/>
      <c r="ADL82" s="301"/>
      <c r="ADM82" s="301"/>
      <c r="ADN82" s="301"/>
      <c r="ADO82" s="301"/>
      <c r="ADP82" s="301"/>
      <c r="ADQ82" s="301"/>
      <c r="ADR82" s="301"/>
      <c r="ADS82" s="301"/>
      <c r="ADT82" s="301"/>
      <c r="ADU82" s="301"/>
      <c r="ADV82" s="301"/>
      <c r="ADW82" s="301"/>
      <c r="ADX82" s="301"/>
      <c r="ADY82" s="301"/>
      <c r="ADZ82" s="301"/>
      <c r="AEA82" s="301"/>
      <c r="AEB82" s="301"/>
      <c r="AEC82" s="301"/>
      <c r="AED82" s="301"/>
      <c r="AEE82" s="301"/>
      <c r="AEF82" s="301"/>
      <c r="AEG82" s="301"/>
      <c r="AEH82" s="301"/>
      <c r="AEI82" s="301"/>
      <c r="AEJ82" s="301"/>
      <c r="AEK82" s="301"/>
      <c r="AEL82" s="301"/>
      <c r="AEM82" s="301"/>
      <c r="AEN82" s="301"/>
      <c r="AEO82" s="301"/>
      <c r="AEP82" s="301"/>
      <c r="AEQ82" s="301"/>
      <c r="AER82" s="301"/>
      <c r="AES82" s="301"/>
      <c r="AET82" s="301"/>
      <c r="AEU82" s="301"/>
      <c r="AEV82" s="301"/>
      <c r="AEW82" s="301"/>
      <c r="AEX82" s="301"/>
      <c r="AEY82" s="301"/>
      <c r="AEZ82" s="301"/>
      <c r="AFA82" s="301"/>
      <c r="AFB82" s="301"/>
      <c r="AFC82" s="301"/>
      <c r="AFD82" s="301"/>
      <c r="AFE82" s="301"/>
      <c r="AFF82" s="301"/>
      <c r="AFG82" s="301"/>
      <c r="AFH82" s="301"/>
      <c r="AFI82" s="301"/>
      <c r="AFJ82" s="301"/>
      <c r="AFK82" s="301"/>
      <c r="AFL82" s="301"/>
      <c r="AFM82" s="301"/>
      <c r="AFN82" s="301"/>
      <c r="AFO82" s="301"/>
      <c r="AFP82" s="301"/>
      <c r="AFQ82" s="301"/>
      <c r="AFR82" s="301"/>
      <c r="AFS82" s="301"/>
      <c r="AFT82" s="301"/>
      <c r="AFU82" s="301"/>
      <c r="AFV82" s="301"/>
      <c r="AFW82" s="301"/>
      <c r="AFX82" s="301"/>
      <c r="AFY82" s="301"/>
      <c r="AFZ82" s="301"/>
      <c r="AGA82" s="301"/>
      <c r="AGB82" s="301"/>
      <c r="AGC82" s="301"/>
      <c r="AGD82" s="301"/>
      <c r="AGE82" s="301"/>
      <c r="AGF82" s="301"/>
      <c r="AGG82" s="301"/>
      <c r="AGH82" s="301"/>
      <c r="AGI82" s="301"/>
      <c r="AGJ82" s="301"/>
      <c r="AGK82" s="301"/>
      <c r="AGL82" s="301"/>
      <c r="AGM82" s="301"/>
      <c r="AGN82" s="301"/>
      <c r="AGO82" s="301"/>
      <c r="AGP82" s="301"/>
      <c r="AGQ82" s="301"/>
      <c r="AGR82" s="301"/>
      <c r="AGS82" s="301"/>
      <c r="AGT82" s="301"/>
      <c r="AGU82" s="301"/>
      <c r="AGV82" s="301"/>
      <c r="AGW82" s="301"/>
      <c r="AGX82" s="301"/>
      <c r="AGY82" s="301"/>
      <c r="AGZ82" s="301"/>
      <c r="AHA82" s="301"/>
      <c r="AHB82" s="301"/>
      <c r="AHC82" s="301"/>
      <c r="AHD82" s="301"/>
      <c r="AHE82" s="301"/>
      <c r="AHF82" s="301"/>
      <c r="AHG82" s="301"/>
      <c r="AHH82" s="301"/>
      <c r="AHI82" s="301"/>
      <c r="AHJ82" s="301"/>
      <c r="AHK82" s="301"/>
      <c r="AHL82" s="301"/>
      <c r="AHM82" s="301"/>
      <c r="AHN82" s="301"/>
      <c r="AHO82" s="301"/>
      <c r="AHP82" s="301"/>
      <c r="AHQ82" s="301"/>
      <c r="AHR82" s="301"/>
      <c r="AHS82" s="301"/>
      <c r="AHT82" s="301"/>
      <c r="AHU82" s="301"/>
      <c r="AHV82" s="301"/>
      <c r="AHW82" s="301"/>
      <c r="AHX82" s="301"/>
      <c r="AHY82" s="301"/>
      <c r="AHZ82" s="301"/>
      <c r="AIA82" s="301"/>
      <c r="AIB82" s="301"/>
      <c r="AIC82" s="301"/>
      <c r="AID82" s="301"/>
      <c r="AIE82" s="301"/>
      <c r="AIF82" s="301"/>
      <c r="AIG82" s="301"/>
      <c r="AIH82" s="301"/>
      <c r="AII82" s="301"/>
      <c r="AIJ82" s="301"/>
      <c r="AIK82" s="301"/>
      <c r="AIL82" s="301"/>
      <c r="AIM82" s="301"/>
      <c r="AIN82" s="301"/>
      <c r="AIO82" s="301"/>
      <c r="AIP82" s="301"/>
      <c r="AIQ82" s="301"/>
      <c r="AIR82" s="301"/>
      <c r="AIS82" s="301"/>
      <c r="AIT82" s="301"/>
      <c r="AIU82" s="301"/>
      <c r="AIV82" s="301"/>
      <c r="AIW82" s="301"/>
      <c r="AIX82" s="301"/>
      <c r="AIY82" s="301"/>
      <c r="AIZ82" s="301"/>
      <c r="AJA82" s="301"/>
      <c r="AJB82" s="301"/>
      <c r="AJC82" s="301"/>
      <c r="AJD82" s="301"/>
      <c r="AJE82" s="301"/>
      <c r="AJF82" s="301"/>
      <c r="AJG82" s="301"/>
      <c r="AJH82" s="301"/>
      <c r="AJI82" s="301"/>
      <c r="AJJ82" s="301"/>
      <c r="AJK82" s="301"/>
      <c r="AJL82" s="301"/>
      <c r="AJM82" s="301"/>
      <c r="AJN82" s="301"/>
      <c r="AJO82" s="301"/>
      <c r="AJP82" s="301"/>
      <c r="AJQ82" s="301"/>
      <c r="AJR82" s="301"/>
      <c r="AJS82" s="301"/>
      <c r="AJT82" s="301"/>
      <c r="AJU82" s="301"/>
      <c r="AJV82" s="301"/>
      <c r="AJW82" s="301"/>
      <c r="AJX82" s="301"/>
      <c r="AJY82" s="301"/>
      <c r="AJZ82" s="301"/>
      <c r="AKA82" s="301"/>
      <c r="AKB82" s="301"/>
      <c r="AKC82" s="301"/>
      <c r="AKD82" s="301"/>
      <c r="AKE82" s="301"/>
      <c r="AKF82" s="301"/>
      <c r="AKG82" s="301"/>
      <c r="AKH82" s="301"/>
      <c r="AKI82" s="301"/>
      <c r="AKJ82" s="301"/>
      <c r="AKK82" s="301"/>
      <c r="AKL82" s="301"/>
      <c r="AKM82" s="301"/>
      <c r="AKN82" s="301"/>
      <c r="AKO82" s="301"/>
      <c r="AKP82" s="301"/>
      <c r="AKQ82" s="301"/>
      <c r="AKR82" s="301"/>
      <c r="AKS82" s="301"/>
      <c r="AKT82" s="301"/>
      <c r="AKU82" s="301"/>
      <c r="AKV82" s="301"/>
      <c r="AKW82" s="301"/>
      <c r="AKX82" s="301"/>
      <c r="AKY82" s="301"/>
      <c r="AKZ82" s="301"/>
      <c r="ALA82" s="301"/>
      <c r="ALB82" s="301"/>
      <c r="ALC82" s="301"/>
      <c r="ALD82" s="301"/>
      <c r="ALE82" s="301"/>
      <c r="ALF82" s="301"/>
      <c r="ALG82" s="301"/>
      <c r="ALH82" s="301"/>
      <c r="ALI82" s="301"/>
      <c r="ALJ82" s="301"/>
      <c r="ALK82" s="301"/>
      <c r="ALL82" s="301"/>
      <c r="ALM82" s="301"/>
      <c r="ALN82" s="301"/>
      <c r="ALO82" s="301"/>
      <c r="ALP82" s="301"/>
      <c r="ALQ82" s="301"/>
      <c r="ALR82" s="301"/>
      <c r="ALS82" s="301"/>
      <c r="ALT82" s="301"/>
      <c r="ALU82" s="301"/>
      <c r="ALV82" s="301"/>
      <c r="ALW82" s="301"/>
      <c r="ALX82" s="301"/>
      <c r="ALY82" s="301"/>
      <c r="ALZ82" s="301"/>
      <c r="AMA82" s="301"/>
      <c r="AMB82" s="301"/>
      <c r="AMC82" s="301"/>
      <c r="AMD82" s="301"/>
      <c r="AME82" s="301"/>
      <c r="AMF82" s="301"/>
      <c r="AMG82" s="301"/>
      <c r="AMH82" s="301"/>
      <c r="AMI82" s="301"/>
      <c r="AMJ82" s="301"/>
      <c r="AMK82" s="301"/>
    </row>
    <row r="83" spans="1:1025" ht="27" hidden="1" customHeight="1" thickBot="1" x14ac:dyDescent="0.25">
      <c r="A83" s="252" t="s">
        <v>163</v>
      </c>
      <c r="B83" s="242" t="s">
        <v>155</v>
      </c>
      <c r="C83" s="243"/>
      <c r="D83" s="244">
        <v>100</v>
      </c>
      <c r="E83" s="366">
        <f>D83*C83</f>
        <v>0</v>
      </c>
      <c r="F83" s="364"/>
      <c r="G83" s="294"/>
      <c r="H83" s="301"/>
      <c r="I83" s="301"/>
      <c r="J83" s="301"/>
      <c r="K83" s="301"/>
      <c r="L83" s="301"/>
      <c r="M83" s="301"/>
      <c r="N83" s="301"/>
      <c r="O83" s="301"/>
      <c r="P83" s="301"/>
      <c r="Q83" s="301"/>
      <c r="R83" s="301"/>
      <c r="S83" s="301"/>
      <c r="T83" s="301"/>
      <c r="U83" s="301"/>
      <c r="V83" s="301"/>
      <c r="W83" s="301"/>
      <c r="X83" s="301"/>
      <c r="Y83" s="301"/>
      <c r="Z83" s="301"/>
      <c r="AA83" s="301"/>
      <c r="AB83" s="301"/>
      <c r="AC83" s="301"/>
      <c r="AD83" s="301"/>
      <c r="AE83" s="301"/>
      <c r="AF83" s="301"/>
      <c r="AG83" s="301"/>
      <c r="AH83" s="301"/>
      <c r="AI83" s="301"/>
      <c r="AJ83" s="301"/>
      <c r="AK83" s="301"/>
      <c r="AL83" s="301"/>
      <c r="AM83" s="301"/>
      <c r="AN83" s="301"/>
      <c r="AO83" s="301"/>
      <c r="AP83" s="301"/>
      <c r="AQ83" s="301"/>
      <c r="AR83" s="301"/>
      <c r="AS83" s="301"/>
      <c r="AT83" s="301"/>
      <c r="AU83" s="301"/>
      <c r="AV83" s="301"/>
      <c r="AW83" s="301"/>
      <c r="AX83" s="301"/>
      <c r="AY83" s="301"/>
      <c r="AZ83" s="301"/>
      <c r="BA83" s="301"/>
      <c r="BB83" s="301"/>
      <c r="BC83" s="301"/>
      <c r="BD83" s="301"/>
      <c r="BE83" s="301"/>
      <c r="BF83" s="301"/>
      <c r="BG83" s="301"/>
      <c r="BH83" s="301"/>
      <c r="BI83" s="301"/>
      <c r="BJ83" s="301"/>
      <c r="BK83" s="301"/>
      <c r="BL83" s="301"/>
      <c r="BM83" s="301"/>
      <c r="BN83" s="301"/>
      <c r="BO83" s="301"/>
      <c r="BP83" s="301"/>
      <c r="BQ83" s="301"/>
      <c r="BR83" s="301"/>
      <c r="BS83" s="301"/>
      <c r="BT83" s="301"/>
      <c r="BU83" s="301"/>
      <c r="BV83" s="301"/>
      <c r="BW83" s="301"/>
      <c r="BX83" s="301"/>
      <c r="BY83" s="301"/>
      <c r="BZ83" s="301"/>
      <c r="CA83" s="301"/>
      <c r="CB83" s="301"/>
      <c r="CC83" s="301"/>
      <c r="CD83" s="301"/>
      <c r="CE83" s="301"/>
      <c r="CF83" s="301"/>
      <c r="CG83" s="301"/>
      <c r="CH83" s="301"/>
      <c r="CI83" s="301"/>
      <c r="CJ83" s="301"/>
      <c r="CK83" s="301"/>
      <c r="CL83" s="301"/>
      <c r="CM83" s="301"/>
      <c r="CN83" s="301"/>
      <c r="CO83" s="301"/>
      <c r="CP83" s="301"/>
      <c r="CQ83" s="301"/>
      <c r="CR83" s="301"/>
      <c r="CS83" s="301"/>
      <c r="CT83" s="301"/>
      <c r="CU83" s="301"/>
      <c r="CV83" s="301"/>
      <c r="CW83" s="301"/>
      <c r="CX83" s="301"/>
      <c r="CY83" s="301"/>
      <c r="CZ83" s="301"/>
      <c r="DA83" s="301"/>
      <c r="DB83" s="301"/>
      <c r="DC83" s="301"/>
      <c r="DD83" s="301"/>
      <c r="DE83" s="301"/>
      <c r="DF83" s="301"/>
      <c r="DG83" s="301"/>
      <c r="DH83" s="301"/>
      <c r="DI83" s="301"/>
      <c r="DJ83" s="301"/>
      <c r="DK83" s="301"/>
      <c r="DL83" s="301"/>
      <c r="DM83" s="301"/>
      <c r="DN83" s="301"/>
      <c r="DO83" s="301"/>
      <c r="DP83" s="301"/>
      <c r="DQ83" s="301"/>
      <c r="DR83" s="301"/>
      <c r="DS83" s="301"/>
      <c r="DT83" s="301"/>
      <c r="DU83" s="301"/>
      <c r="DV83" s="301"/>
      <c r="DW83" s="301"/>
      <c r="DX83" s="301"/>
      <c r="DY83" s="301"/>
      <c r="DZ83" s="301"/>
      <c r="EA83" s="301"/>
      <c r="EB83" s="301"/>
      <c r="EC83" s="301"/>
      <c r="ED83" s="301"/>
      <c r="EE83" s="301"/>
      <c r="EF83" s="301"/>
      <c r="EG83" s="301"/>
      <c r="EH83" s="301"/>
      <c r="EI83" s="301"/>
      <c r="EJ83" s="301"/>
      <c r="EK83" s="301"/>
      <c r="EL83" s="301"/>
      <c r="EM83" s="301"/>
      <c r="EN83" s="301"/>
      <c r="EO83" s="301"/>
      <c r="EP83" s="301"/>
      <c r="EQ83" s="301"/>
      <c r="ER83" s="301"/>
      <c r="ES83" s="301"/>
      <c r="ET83" s="301"/>
      <c r="EU83" s="301"/>
      <c r="EV83" s="301"/>
      <c r="EW83" s="301"/>
      <c r="EX83" s="301"/>
      <c r="EY83" s="301"/>
      <c r="EZ83" s="301"/>
      <c r="FA83" s="301"/>
      <c r="FB83" s="301"/>
      <c r="FC83" s="301"/>
      <c r="FD83" s="301"/>
      <c r="FE83" s="301"/>
      <c r="FF83" s="301"/>
      <c r="FG83" s="301"/>
      <c r="FH83" s="301"/>
      <c r="FI83" s="301"/>
      <c r="FJ83" s="301"/>
      <c r="FK83" s="301"/>
      <c r="FL83" s="301"/>
      <c r="FM83" s="301"/>
      <c r="FN83" s="301"/>
      <c r="FO83" s="301"/>
      <c r="FP83" s="301"/>
      <c r="FQ83" s="301"/>
      <c r="FR83" s="301"/>
      <c r="FS83" s="301"/>
      <c r="FT83" s="301"/>
      <c r="FU83" s="301"/>
      <c r="FV83" s="301"/>
      <c r="FW83" s="301"/>
      <c r="FX83" s="301"/>
      <c r="FY83" s="301"/>
      <c r="FZ83" s="301"/>
      <c r="GA83" s="301"/>
      <c r="GB83" s="301"/>
      <c r="GC83" s="301"/>
      <c r="GD83" s="301"/>
      <c r="GE83" s="301"/>
      <c r="GF83" s="301"/>
      <c r="GG83" s="301"/>
      <c r="GH83" s="301"/>
      <c r="GI83" s="301"/>
      <c r="GJ83" s="301"/>
      <c r="GK83" s="301"/>
      <c r="GL83" s="301"/>
      <c r="GM83" s="301"/>
      <c r="GN83" s="301"/>
      <c r="GO83" s="301"/>
      <c r="GP83" s="301"/>
      <c r="GQ83" s="301"/>
      <c r="GR83" s="301"/>
      <c r="GS83" s="301"/>
      <c r="GT83" s="301"/>
      <c r="GU83" s="301"/>
      <c r="GV83" s="301"/>
      <c r="GW83" s="301"/>
      <c r="GX83" s="301"/>
      <c r="GY83" s="301"/>
      <c r="GZ83" s="301"/>
      <c r="HA83" s="301"/>
      <c r="HB83" s="301"/>
      <c r="HC83" s="301"/>
      <c r="HD83" s="301"/>
      <c r="HE83" s="301"/>
      <c r="HF83" s="301"/>
      <c r="HG83" s="301"/>
      <c r="HH83" s="301"/>
      <c r="HI83" s="301"/>
      <c r="HJ83" s="301"/>
      <c r="HK83" s="301"/>
      <c r="HL83" s="301"/>
      <c r="HM83" s="301"/>
      <c r="HN83" s="301"/>
      <c r="HO83" s="301"/>
      <c r="HP83" s="301"/>
      <c r="HQ83" s="301"/>
      <c r="HR83" s="301"/>
      <c r="HS83" s="301"/>
      <c r="HT83" s="301"/>
      <c r="HU83" s="301"/>
      <c r="HV83" s="301"/>
      <c r="HW83" s="301"/>
      <c r="HX83" s="301"/>
      <c r="HY83" s="301"/>
      <c r="HZ83" s="301"/>
      <c r="IA83" s="301"/>
      <c r="IB83" s="301"/>
      <c r="IC83" s="301"/>
      <c r="ID83" s="301"/>
      <c r="IE83" s="301"/>
      <c r="IF83" s="301"/>
      <c r="IG83" s="301"/>
      <c r="IH83" s="301"/>
      <c r="II83" s="301"/>
      <c r="IJ83" s="301"/>
      <c r="IK83" s="301"/>
      <c r="IL83" s="301"/>
      <c r="IM83" s="301"/>
      <c r="IN83" s="301"/>
      <c r="IO83" s="301"/>
      <c r="IP83" s="301"/>
      <c r="IQ83" s="301"/>
      <c r="IR83" s="301"/>
      <c r="IS83" s="301"/>
      <c r="IT83" s="301"/>
      <c r="IU83" s="301"/>
      <c r="IV83" s="301"/>
      <c r="IW83" s="301"/>
      <c r="IX83" s="301"/>
      <c r="IY83" s="301"/>
      <c r="IZ83" s="301"/>
      <c r="JA83" s="301"/>
      <c r="JB83" s="301"/>
      <c r="JC83" s="301"/>
      <c r="JD83" s="301"/>
      <c r="JE83" s="301"/>
      <c r="JF83" s="301"/>
      <c r="JG83" s="301"/>
      <c r="JH83" s="301"/>
      <c r="JI83" s="301"/>
      <c r="JJ83" s="301"/>
      <c r="JK83" s="301"/>
      <c r="JL83" s="301"/>
      <c r="JM83" s="301"/>
      <c r="JN83" s="301"/>
      <c r="JO83" s="301"/>
      <c r="JP83" s="301"/>
      <c r="JQ83" s="301"/>
      <c r="JR83" s="301"/>
      <c r="JS83" s="301"/>
      <c r="JT83" s="301"/>
      <c r="JU83" s="301"/>
      <c r="JV83" s="301"/>
      <c r="JW83" s="301"/>
      <c r="JX83" s="301"/>
      <c r="JY83" s="301"/>
      <c r="JZ83" s="301"/>
      <c r="KA83" s="301"/>
      <c r="KB83" s="301"/>
      <c r="KC83" s="301"/>
      <c r="KD83" s="301"/>
      <c r="KE83" s="301"/>
      <c r="KF83" s="301"/>
      <c r="KG83" s="301"/>
      <c r="KH83" s="301"/>
      <c r="KI83" s="301"/>
      <c r="KJ83" s="301"/>
      <c r="KK83" s="301"/>
      <c r="KL83" s="301"/>
      <c r="KM83" s="301"/>
      <c r="KN83" s="301"/>
      <c r="KO83" s="301"/>
      <c r="KP83" s="301"/>
      <c r="KQ83" s="301"/>
      <c r="KR83" s="301"/>
      <c r="KS83" s="301"/>
      <c r="KT83" s="301"/>
      <c r="KU83" s="301"/>
      <c r="KV83" s="301"/>
      <c r="KW83" s="301"/>
      <c r="KX83" s="301"/>
      <c r="KY83" s="301"/>
      <c r="KZ83" s="301"/>
      <c r="LA83" s="301"/>
      <c r="LB83" s="301"/>
      <c r="LC83" s="301"/>
      <c r="LD83" s="301"/>
      <c r="LE83" s="301"/>
      <c r="LF83" s="301"/>
      <c r="LG83" s="301"/>
      <c r="LH83" s="301"/>
      <c r="LI83" s="301"/>
      <c r="LJ83" s="301"/>
      <c r="LK83" s="301"/>
      <c r="LL83" s="301"/>
      <c r="LM83" s="301"/>
      <c r="LN83" s="301"/>
      <c r="LO83" s="301"/>
      <c r="LP83" s="301"/>
      <c r="LQ83" s="301"/>
      <c r="LR83" s="301"/>
      <c r="LS83" s="301"/>
      <c r="LT83" s="301"/>
      <c r="LU83" s="301"/>
      <c r="LV83" s="301"/>
      <c r="LW83" s="301"/>
      <c r="LX83" s="301"/>
      <c r="LY83" s="301"/>
      <c r="LZ83" s="301"/>
      <c r="MA83" s="301"/>
      <c r="MB83" s="301"/>
      <c r="MC83" s="301"/>
      <c r="MD83" s="301"/>
      <c r="ME83" s="301"/>
      <c r="MF83" s="301"/>
      <c r="MG83" s="301"/>
      <c r="MH83" s="301"/>
      <c r="MI83" s="301"/>
      <c r="MJ83" s="301"/>
      <c r="MK83" s="301"/>
      <c r="ML83" s="301"/>
      <c r="MM83" s="301"/>
      <c r="MN83" s="301"/>
      <c r="MO83" s="301"/>
      <c r="MP83" s="301"/>
      <c r="MQ83" s="301"/>
      <c r="MR83" s="301"/>
      <c r="MS83" s="301"/>
      <c r="MT83" s="301"/>
      <c r="MU83" s="301"/>
      <c r="MV83" s="301"/>
      <c r="MW83" s="301"/>
      <c r="MX83" s="301"/>
      <c r="MY83" s="301"/>
      <c r="MZ83" s="301"/>
      <c r="NA83" s="301"/>
      <c r="NB83" s="301"/>
      <c r="NC83" s="301"/>
      <c r="ND83" s="301"/>
      <c r="NE83" s="301"/>
      <c r="NF83" s="301"/>
      <c r="NG83" s="301"/>
      <c r="NH83" s="301"/>
      <c r="NI83" s="301"/>
      <c r="NJ83" s="301"/>
      <c r="NK83" s="301"/>
      <c r="NL83" s="301"/>
      <c r="NM83" s="301"/>
      <c r="NN83" s="301"/>
      <c r="NO83" s="301"/>
      <c r="NP83" s="301"/>
      <c r="NQ83" s="301"/>
      <c r="NR83" s="301"/>
      <c r="NS83" s="301"/>
      <c r="NT83" s="301"/>
      <c r="NU83" s="301"/>
      <c r="NV83" s="301"/>
      <c r="NW83" s="301"/>
      <c r="NX83" s="301"/>
      <c r="NY83" s="301"/>
      <c r="NZ83" s="301"/>
      <c r="OA83" s="301"/>
      <c r="OB83" s="301"/>
      <c r="OC83" s="301"/>
      <c r="OD83" s="301"/>
      <c r="OE83" s="301"/>
      <c r="OF83" s="301"/>
      <c r="OG83" s="301"/>
      <c r="OH83" s="301"/>
      <c r="OI83" s="301"/>
      <c r="OJ83" s="301"/>
      <c r="OK83" s="301"/>
      <c r="OL83" s="301"/>
      <c r="OM83" s="301"/>
      <c r="ON83" s="301"/>
      <c r="OO83" s="301"/>
      <c r="OP83" s="301"/>
      <c r="OQ83" s="301"/>
      <c r="OR83" s="301"/>
      <c r="OS83" s="301"/>
      <c r="OT83" s="301"/>
      <c r="OU83" s="301"/>
      <c r="OV83" s="301"/>
      <c r="OW83" s="301"/>
      <c r="OX83" s="301"/>
      <c r="OY83" s="301"/>
      <c r="OZ83" s="301"/>
      <c r="PA83" s="301"/>
      <c r="PB83" s="301"/>
      <c r="PC83" s="301"/>
      <c r="PD83" s="301"/>
      <c r="PE83" s="301"/>
      <c r="PF83" s="301"/>
      <c r="PG83" s="301"/>
      <c r="PH83" s="301"/>
      <c r="PI83" s="301"/>
      <c r="PJ83" s="301"/>
      <c r="PK83" s="301"/>
      <c r="PL83" s="301"/>
      <c r="PM83" s="301"/>
      <c r="PN83" s="301"/>
      <c r="PO83" s="301"/>
      <c r="PP83" s="301"/>
      <c r="PQ83" s="301"/>
      <c r="PR83" s="301"/>
      <c r="PS83" s="301"/>
      <c r="PT83" s="301"/>
      <c r="PU83" s="301"/>
      <c r="PV83" s="301"/>
      <c r="PW83" s="301"/>
      <c r="PX83" s="301"/>
      <c r="PY83" s="301"/>
      <c r="PZ83" s="301"/>
      <c r="QA83" s="301"/>
      <c r="QB83" s="301"/>
      <c r="QC83" s="301"/>
      <c r="QD83" s="301"/>
      <c r="QE83" s="301"/>
      <c r="QF83" s="301"/>
      <c r="QG83" s="301"/>
      <c r="QH83" s="301"/>
      <c r="QI83" s="301"/>
      <c r="QJ83" s="301"/>
      <c r="QK83" s="301"/>
      <c r="QL83" s="301"/>
      <c r="QM83" s="301"/>
      <c r="QN83" s="301"/>
      <c r="QO83" s="301"/>
      <c r="QP83" s="301"/>
      <c r="QQ83" s="301"/>
      <c r="QR83" s="301"/>
      <c r="QS83" s="301"/>
      <c r="QT83" s="301"/>
      <c r="QU83" s="301"/>
      <c r="QV83" s="301"/>
      <c r="QW83" s="301"/>
      <c r="QX83" s="301"/>
      <c r="QY83" s="301"/>
      <c r="QZ83" s="301"/>
      <c r="RA83" s="301"/>
      <c r="RB83" s="301"/>
      <c r="RC83" s="301"/>
      <c r="RD83" s="301"/>
      <c r="RE83" s="301"/>
      <c r="RF83" s="301"/>
      <c r="RG83" s="301"/>
      <c r="RH83" s="301"/>
      <c r="RI83" s="301"/>
      <c r="RJ83" s="301"/>
      <c r="RK83" s="301"/>
      <c r="RL83" s="301"/>
      <c r="RM83" s="301"/>
      <c r="RN83" s="301"/>
      <c r="RO83" s="301"/>
      <c r="RP83" s="301"/>
      <c r="RQ83" s="301"/>
      <c r="RR83" s="301"/>
      <c r="RS83" s="301"/>
      <c r="RT83" s="301"/>
      <c r="RU83" s="301"/>
      <c r="RV83" s="301"/>
      <c r="RW83" s="301"/>
      <c r="RX83" s="301"/>
      <c r="RY83" s="301"/>
      <c r="RZ83" s="301"/>
      <c r="SA83" s="301"/>
      <c r="SB83" s="301"/>
      <c r="SC83" s="301"/>
      <c r="SD83" s="301"/>
      <c r="SE83" s="301"/>
      <c r="SF83" s="301"/>
      <c r="SG83" s="301"/>
      <c r="SH83" s="301"/>
      <c r="SI83" s="301"/>
      <c r="SJ83" s="301"/>
      <c r="SK83" s="301"/>
      <c r="SL83" s="301"/>
      <c r="SM83" s="301"/>
      <c r="SN83" s="301"/>
      <c r="SO83" s="301"/>
      <c r="SP83" s="301"/>
      <c r="SQ83" s="301"/>
      <c r="SR83" s="301"/>
      <c r="SS83" s="301"/>
      <c r="ST83" s="301"/>
      <c r="SU83" s="301"/>
      <c r="SV83" s="301"/>
      <c r="SW83" s="301"/>
      <c r="SX83" s="301"/>
      <c r="SY83" s="301"/>
      <c r="SZ83" s="301"/>
      <c r="TA83" s="301"/>
      <c r="TB83" s="301"/>
      <c r="TC83" s="301"/>
      <c r="TD83" s="301"/>
      <c r="TE83" s="301"/>
      <c r="TF83" s="301"/>
      <c r="TG83" s="301"/>
      <c r="TH83" s="301"/>
      <c r="TI83" s="301"/>
      <c r="TJ83" s="301"/>
      <c r="TK83" s="301"/>
      <c r="TL83" s="301"/>
      <c r="TM83" s="301"/>
      <c r="TN83" s="301"/>
      <c r="TO83" s="301"/>
      <c r="TP83" s="301"/>
      <c r="TQ83" s="301"/>
      <c r="TR83" s="301"/>
      <c r="TS83" s="301"/>
      <c r="TT83" s="301"/>
      <c r="TU83" s="301"/>
      <c r="TV83" s="301"/>
      <c r="TW83" s="301"/>
      <c r="TX83" s="301"/>
      <c r="TY83" s="301"/>
      <c r="TZ83" s="301"/>
      <c r="UA83" s="301"/>
      <c r="UB83" s="301"/>
      <c r="UC83" s="301"/>
      <c r="UD83" s="301"/>
      <c r="UE83" s="301"/>
      <c r="UF83" s="301"/>
      <c r="UG83" s="301"/>
      <c r="UH83" s="301"/>
      <c r="UI83" s="301"/>
      <c r="UJ83" s="301"/>
      <c r="UK83" s="301"/>
      <c r="UL83" s="301"/>
      <c r="UM83" s="301"/>
      <c r="UN83" s="301"/>
      <c r="UO83" s="301"/>
      <c r="UP83" s="301"/>
      <c r="UQ83" s="301"/>
      <c r="UR83" s="301"/>
      <c r="US83" s="301"/>
      <c r="UT83" s="301"/>
      <c r="UU83" s="301"/>
      <c r="UV83" s="301"/>
      <c r="UW83" s="301"/>
      <c r="UX83" s="301"/>
      <c r="UY83" s="301"/>
      <c r="UZ83" s="301"/>
      <c r="VA83" s="301"/>
      <c r="VB83" s="301"/>
      <c r="VC83" s="301"/>
      <c r="VD83" s="301"/>
      <c r="VE83" s="301"/>
      <c r="VF83" s="301"/>
      <c r="VG83" s="301"/>
      <c r="VH83" s="301"/>
      <c r="VI83" s="301"/>
      <c r="VJ83" s="301"/>
      <c r="VK83" s="301"/>
      <c r="VL83" s="301"/>
      <c r="VM83" s="301"/>
      <c r="VN83" s="301"/>
      <c r="VO83" s="301"/>
      <c r="VP83" s="301"/>
      <c r="VQ83" s="301"/>
      <c r="VR83" s="301"/>
      <c r="VS83" s="301"/>
      <c r="VT83" s="301"/>
      <c r="VU83" s="301"/>
      <c r="VV83" s="301"/>
      <c r="VW83" s="301"/>
      <c r="VX83" s="301"/>
      <c r="VY83" s="301"/>
      <c r="VZ83" s="301"/>
      <c r="WA83" s="301"/>
      <c r="WB83" s="301"/>
      <c r="WC83" s="301"/>
      <c r="WD83" s="301"/>
      <c r="WE83" s="301"/>
      <c r="WF83" s="301"/>
      <c r="WG83" s="301"/>
      <c r="WH83" s="301"/>
      <c r="WI83" s="301"/>
      <c r="WJ83" s="301"/>
      <c r="WK83" s="301"/>
      <c r="WL83" s="301"/>
      <c r="WM83" s="301"/>
      <c r="WN83" s="301"/>
      <c r="WO83" s="301"/>
      <c r="WP83" s="301"/>
      <c r="WQ83" s="301"/>
      <c r="WR83" s="301"/>
      <c r="WS83" s="301"/>
      <c r="WT83" s="301"/>
      <c r="WU83" s="301"/>
      <c r="WV83" s="301"/>
      <c r="WW83" s="301"/>
      <c r="WX83" s="301"/>
      <c r="WY83" s="301"/>
      <c r="WZ83" s="301"/>
      <c r="XA83" s="301"/>
      <c r="XB83" s="301"/>
      <c r="XC83" s="301"/>
      <c r="XD83" s="301"/>
      <c r="XE83" s="301"/>
      <c r="XF83" s="301"/>
      <c r="XG83" s="301"/>
      <c r="XH83" s="301"/>
      <c r="XI83" s="301"/>
      <c r="XJ83" s="301"/>
      <c r="XK83" s="301"/>
      <c r="XL83" s="301"/>
      <c r="XM83" s="301"/>
      <c r="XN83" s="301"/>
      <c r="XO83" s="301"/>
      <c r="XP83" s="301"/>
      <c r="XQ83" s="301"/>
      <c r="XR83" s="301"/>
      <c r="XS83" s="301"/>
      <c r="XT83" s="301"/>
      <c r="XU83" s="301"/>
      <c r="XV83" s="301"/>
      <c r="XW83" s="301"/>
      <c r="XX83" s="301"/>
      <c r="XY83" s="301"/>
      <c r="XZ83" s="301"/>
      <c r="YA83" s="301"/>
      <c r="YB83" s="301"/>
      <c r="YC83" s="301"/>
      <c r="YD83" s="301"/>
      <c r="YE83" s="301"/>
      <c r="YF83" s="301"/>
      <c r="YG83" s="301"/>
      <c r="YH83" s="301"/>
      <c r="YI83" s="301"/>
      <c r="YJ83" s="301"/>
      <c r="YK83" s="301"/>
      <c r="YL83" s="301"/>
      <c r="YM83" s="301"/>
      <c r="YN83" s="301"/>
      <c r="YO83" s="301"/>
      <c r="YP83" s="301"/>
      <c r="YQ83" s="301"/>
      <c r="YR83" s="301"/>
      <c r="YS83" s="301"/>
      <c r="YT83" s="301"/>
      <c r="YU83" s="301"/>
      <c r="YV83" s="301"/>
      <c r="YW83" s="301"/>
      <c r="YX83" s="301"/>
      <c r="YY83" s="301"/>
      <c r="YZ83" s="301"/>
      <c r="ZA83" s="301"/>
      <c r="ZB83" s="301"/>
      <c r="ZC83" s="301"/>
      <c r="ZD83" s="301"/>
      <c r="ZE83" s="301"/>
      <c r="ZF83" s="301"/>
      <c r="ZG83" s="301"/>
      <c r="ZH83" s="301"/>
      <c r="ZI83" s="301"/>
      <c r="ZJ83" s="301"/>
      <c r="ZK83" s="301"/>
      <c r="ZL83" s="301"/>
      <c r="ZM83" s="301"/>
      <c r="ZN83" s="301"/>
      <c r="ZO83" s="301"/>
      <c r="ZP83" s="301"/>
      <c r="ZQ83" s="301"/>
      <c r="ZR83" s="301"/>
      <c r="ZS83" s="301"/>
      <c r="ZT83" s="301"/>
      <c r="ZU83" s="301"/>
      <c r="ZV83" s="301"/>
      <c r="ZW83" s="301"/>
      <c r="ZX83" s="301"/>
      <c r="ZY83" s="301"/>
      <c r="ZZ83" s="301"/>
      <c r="AAA83" s="301"/>
      <c r="AAB83" s="301"/>
      <c r="AAC83" s="301"/>
      <c r="AAD83" s="301"/>
      <c r="AAE83" s="301"/>
      <c r="AAF83" s="301"/>
      <c r="AAG83" s="301"/>
      <c r="AAH83" s="301"/>
      <c r="AAI83" s="301"/>
      <c r="AAJ83" s="301"/>
      <c r="AAK83" s="301"/>
      <c r="AAL83" s="301"/>
      <c r="AAM83" s="301"/>
      <c r="AAN83" s="301"/>
      <c r="AAO83" s="301"/>
      <c r="AAP83" s="301"/>
      <c r="AAQ83" s="301"/>
      <c r="AAR83" s="301"/>
      <c r="AAS83" s="301"/>
      <c r="AAT83" s="301"/>
      <c r="AAU83" s="301"/>
      <c r="AAV83" s="301"/>
      <c r="AAW83" s="301"/>
      <c r="AAX83" s="301"/>
      <c r="AAY83" s="301"/>
      <c r="AAZ83" s="301"/>
      <c r="ABA83" s="301"/>
      <c r="ABB83" s="301"/>
      <c r="ABC83" s="301"/>
      <c r="ABD83" s="301"/>
      <c r="ABE83" s="301"/>
      <c r="ABF83" s="301"/>
      <c r="ABG83" s="301"/>
      <c r="ABH83" s="301"/>
      <c r="ABI83" s="301"/>
      <c r="ABJ83" s="301"/>
      <c r="ABK83" s="301"/>
      <c r="ABL83" s="301"/>
      <c r="ABM83" s="301"/>
      <c r="ABN83" s="301"/>
      <c r="ABO83" s="301"/>
      <c r="ABP83" s="301"/>
      <c r="ABQ83" s="301"/>
      <c r="ABR83" s="301"/>
      <c r="ABS83" s="301"/>
      <c r="ABT83" s="301"/>
      <c r="ABU83" s="301"/>
      <c r="ABV83" s="301"/>
      <c r="ABW83" s="301"/>
      <c r="ABX83" s="301"/>
      <c r="ABY83" s="301"/>
      <c r="ABZ83" s="301"/>
      <c r="ACA83" s="301"/>
      <c r="ACB83" s="301"/>
      <c r="ACC83" s="301"/>
      <c r="ACD83" s="301"/>
      <c r="ACE83" s="301"/>
      <c r="ACF83" s="301"/>
      <c r="ACG83" s="301"/>
      <c r="ACH83" s="301"/>
      <c r="ACI83" s="301"/>
      <c r="ACJ83" s="301"/>
      <c r="ACK83" s="301"/>
      <c r="ACL83" s="301"/>
      <c r="ACM83" s="301"/>
      <c r="ACN83" s="301"/>
      <c r="ACO83" s="301"/>
      <c r="ACP83" s="301"/>
      <c r="ACQ83" s="301"/>
      <c r="ACR83" s="301"/>
      <c r="ACS83" s="301"/>
      <c r="ACT83" s="301"/>
      <c r="ACU83" s="301"/>
      <c r="ACV83" s="301"/>
      <c r="ACW83" s="301"/>
      <c r="ACX83" s="301"/>
      <c r="ACY83" s="301"/>
      <c r="ACZ83" s="301"/>
      <c r="ADA83" s="301"/>
      <c r="ADB83" s="301"/>
      <c r="ADC83" s="301"/>
      <c r="ADD83" s="301"/>
      <c r="ADE83" s="301"/>
      <c r="ADF83" s="301"/>
      <c r="ADG83" s="301"/>
      <c r="ADH83" s="301"/>
      <c r="ADI83" s="301"/>
      <c r="ADJ83" s="301"/>
      <c r="ADK83" s="301"/>
      <c r="ADL83" s="301"/>
      <c r="ADM83" s="301"/>
      <c r="ADN83" s="301"/>
      <c r="ADO83" s="301"/>
      <c r="ADP83" s="301"/>
      <c r="ADQ83" s="301"/>
      <c r="ADR83" s="301"/>
      <c r="ADS83" s="301"/>
      <c r="ADT83" s="301"/>
      <c r="ADU83" s="301"/>
      <c r="ADV83" s="301"/>
      <c r="ADW83" s="301"/>
      <c r="ADX83" s="301"/>
      <c r="ADY83" s="301"/>
      <c r="ADZ83" s="301"/>
      <c r="AEA83" s="301"/>
      <c r="AEB83" s="301"/>
      <c r="AEC83" s="301"/>
      <c r="AED83" s="301"/>
      <c r="AEE83" s="301"/>
      <c r="AEF83" s="301"/>
      <c r="AEG83" s="301"/>
      <c r="AEH83" s="301"/>
      <c r="AEI83" s="301"/>
      <c r="AEJ83" s="301"/>
      <c r="AEK83" s="301"/>
      <c r="AEL83" s="301"/>
      <c r="AEM83" s="301"/>
      <c r="AEN83" s="301"/>
      <c r="AEO83" s="301"/>
      <c r="AEP83" s="301"/>
      <c r="AEQ83" s="301"/>
      <c r="AER83" s="301"/>
      <c r="AES83" s="301"/>
      <c r="AET83" s="301"/>
      <c r="AEU83" s="301"/>
      <c r="AEV83" s="301"/>
      <c r="AEW83" s="301"/>
      <c r="AEX83" s="301"/>
      <c r="AEY83" s="301"/>
      <c r="AEZ83" s="301"/>
      <c r="AFA83" s="301"/>
      <c r="AFB83" s="301"/>
      <c r="AFC83" s="301"/>
      <c r="AFD83" s="301"/>
      <c r="AFE83" s="301"/>
      <c r="AFF83" s="301"/>
      <c r="AFG83" s="301"/>
      <c r="AFH83" s="301"/>
      <c r="AFI83" s="301"/>
      <c r="AFJ83" s="301"/>
      <c r="AFK83" s="301"/>
      <c r="AFL83" s="301"/>
      <c r="AFM83" s="301"/>
      <c r="AFN83" s="301"/>
      <c r="AFO83" s="301"/>
      <c r="AFP83" s="301"/>
      <c r="AFQ83" s="301"/>
      <c r="AFR83" s="301"/>
      <c r="AFS83" s="301"/>
      <c r="AFT83" s="301"/>
      <c r="AFU83" s="301"/>
      <c r="AFV83" s="301"/>
      <c r="AFW83" s="301"/>
      <c r="AFX83" s="301"/>
      <c r="AFY83" s="301"/>
      <c r="AFZ83" s="301"/>
      <c r="AGA83" s="301"/>
      <c r="AGB83" s="301"/>
      <c r="AGC83" s="301"/>
      <c r="AGD83" s="301"/>
      <c r="AGE83" s="301"/>
      <c r="AGF83" s="301"/>
      <c r="AGG83" s="301"/>
      <c r="AGH83" s="301"/>
      <c r="AGI83" s="301"/>
      <c r="AGJ83" s="301"/>
      <c r="AGK83" s="301"/>
      <c r="AGL83" s="301"/>
      <c r="AGM83" s="301"/>
      <c r="AGN83" s="301"/>
      <c r="AGO83" s="301"/>
      <c r="AGP83" s="301"/>
      <c r="AGQ83" s="301"/>
      <c r="AGR83" s="301"/>
      <c r="AGS83" s="301"/>
      <c r="AGT83" s="301"/>
      <c r="AGU83" s="301"/>
      <c r="AGV83" s="301"/>
      <c r="AGW83" s="301"/>
      <c r="AGX83" s="301"/>
      <c r="AGY83" s="301"/>
      <c r="AGZ83" s="301"/>
      <c r="AHA83" s="301"/>
      <c r="AHB83" s="301"/>
      <c r="AHC83" s="301"/>
      <c r="AHD83" s="301"/>
      <c r="AHE83" s="301"/>
      <c r="AHF83" s="301"/>
      <c r="AHG83" s="301"/>
      <c r="AHH83" s="301"/>
      <c r="AHI83" s="301"/>
      <c r="AHJ83" s="301"/>
      <c r="AHK83" s="301"/>
      <c r="AHL83" s="301"/>
      <c r="AHM83" s="301"/>
      <c r="AHN83" s="301"/>
      <c r="AHO83" s="301"/>
      <c r="AHP83" s="301"/>
      <c r="AHQ83" s="301"/>
      <c r="AHR83" s="301"/>
      <c r="AHS83" s="301"/>
      <c r="AHT83" s="301"/>
      <c r="AHU83" s="301"/>
      <c r="AHV83" s="301"/>
      <c r="AHW83" s="301"/>
      <c r="AHX83" s="301"/>
      <c r="AHY83" s="301"/>
      <c r="AHZ83" s="301"/>
      <c r="AIA83" s="301"/>
      <c r="AIB83" s="301"/>
      <c r="AIC83" s="301"/>
      <c r="AID83" s="301"/>
      <c r="AIE83" s="301"/>
      <c r="AIF83" s="301"/>
      <c r="AIG83" s="301"/>
      <c r="AIH83" s="301"/>
      <c r="AII83" s="301"/>
      <c r="AIJ83" s="301"/>
      <c r="AIK83" s="301"/>
      <c r="AIL83" s="301"/>
      <c r="AIM83" s="301"/>
      <c r="AIN83" s="301"/>
      <c r="AIO83" s="301"/>
      <c r="AIP83" s="301"/>
      <c r="AIQ83" s="301"/>
      <c r="AIR83" s="301"/>
      <c r="AIS83" s="301"/>
      <c r="AIT83" s="301"/>
      <c r="AIU83" s="301"/>
      <c r="AIV83" s="301"/>
      <c r="AIW83" s="301"/>
      <c r="AIX83" s="301"/>
      <c r="AIY83" s="301"/>
      <c r="AIZ83" s="301"/>
      <c r="AJA83" s="301"/>
      <c r="AJB83" s="301"/>
      <c r="AJC83" s="301"/>
      <c r="AJD83" s="301"/>
      <c r="AJE83" s="301"/>
      <c r="AJF83" s="301"/>
      <c r="AJG83" s="301"/>
      <c r="AJH83" s="301"/>
      <c r="AJI83" s="301"/>
      <c r="AJJ83" s="301"/>
      <c r="AJK83" s="301"/>
      <c r="AJL83" s="301"/>
      <c r="AJM83" s="301"/>
      <c r="AJN83" s="301"/>
      <c r="AJO83" s="301"/>
      <c r="AJP83" s="301"/>
      <c r="AJQ83" s="301"/>
      <c r="AJR83" s="301"/>
      <c r="AJS83" s="301"/>
      <c r="AJT83" s="301"/>
      <c r="AJU83" s="301"/>
      <c r="AJV83" s="301"/>
      <c r="AJW83" s="301"/>
      <c r="AJX83" s="301"/>
      <c r="AJY83" s="301"/>
      <c r="AJZ83" s="301"/>
      <c r="AKA83" s="301"/>
      <c r="AKB83" s="301"/>
      <c r="AKC83" s="301"/>
      <c r="AKD83" s="301"/>
      <c r="AKE83" s="301"/>
      <c r="AKF83" s="301"/>
      <c r="AKG83" s="301"/>
      <c r="AKH83" s="301"/>
      <c r="AKI83" s="301"/>
      <c r="AKJ83" s="301"/>
      <c r="AKK83" s="301"/>
      <c r="AKL83" s="301"/>
      <c r="AKM83" s="301"/>
      <c r="AKN83" s="301"/>
      <c r="AKO83" s="301"/>
      <c r="AKP83" s="301"/>
      <c r="AKQ83" s="301"/>
      <c r="AKR83" s="301"/>
      <c r="AKS83" s="301"/>
      <c r="AKT83" s="301"/>
      <c r="AKU83" s="301"/>
      <c r="AKV83" s="301"/>
      <c r="AKW83" s="301"/>
      <c r="AKX83" s="301"/>
      <c r="AKY83" s="301"/>
      <c r="AKZ83" s="301"/>
      <c r="ALA83" s="301"/>
      <c r="ALB83" s="301"/>
      <c r="ALC83" s="301"/>
      <c r="ALD83" s="301"/>
      <c r="ALE83" s="301"/>
      <c r="ALF83" s="301"/>
      <c r="ALG83" s="301"/>
      <c r="ALH83" s="301"/>
      <c r="ALI83" s="301"/>
      <c r="ALJ83" s="301"/>
      <c r="ALK83" s="301"/>
      <c r="ALL83" s="301"/>
      <c r="ALM83" s="301"/>
      <c r="ALN83" s="301"/>
      <c r="ALO83" s="301"/>
      <c r="ALP83" s="301"/>
      <c r="ALQ83" s="301"/>
      <c r="ALR83" s="301"/>
      <c r="ALS83" s="301"/>
      <c r="ALT83" s="301"/>
      <c r="ALU83" s="301"/>
      <c r="ALV83" s="301"/>
      <c r="ALW83" s="301"/>
      <c r="ALX83" s="301"/>
      <c r="ALY83" s="301"/>
      <c r="ALZ83" s="301"/>
      <c r="AMA83" s="301"/>
      <c r="AMB83" s="301"/>
      <c r="AMC83" s="301"/>
      <c r="AMD83" s="301"/>
      <c r="AME83" s="301"/>
      <c r="AMF83" s="301"/>
      <c r="AMG83" s="301"/>
      <c r="AMH83" s="301"/>
      <c r="AMI83" s="301"/>
      <c r="AMJ83" s="301"/>
      <c r="AMK83" s="301"/>
    </row>
    <row r="84" spans="1:1025" ht="18" customHeight="1" thickBot="1" x14ac:dyDescent="0.25">
      <c r="A84" s="601"/>
      <c r="B84" s="601"/>
      <c r="C84" s="362"/>
      <c r="D84" s="368" t="s">
        <v>99</v>
      </c>
      <c r="E84" s="369">
        <v>1</v>
      </c>
      <c r="F84" s="360">
        <f>E83+E82</f>
        <v>396.00000000000006</v>
      </c>
      <c r="G84" s="294"/>
      <c r="H84" s="301"/>
      <c r="I84" s="301"/>
      <c r="J84" s="301"/>
      <c r="K84" s="301"/>
      <c r="L84" s="301"/>
      <c r="M84" s="301"/>
      <c r="N84" s="301"/>
      <c r="O84" s="301"/>
      <c r="P84" s="301"/>
      <c r="Q84" s="301"/>
      <c r="R84" s="301"/>
      <c r="S84" s="301"/>
      <c r="T84" s="301"/>
      <c r="U84" s="301"/>
      <c r="V84" s="301"/>
      <c r="W84" s="301"/>
      <c r="X84" s="301"/>
      <c r="Y84" s="301"/>
      <c r="Z84" s="301"/>
      <c r="AA84" s="301"/>
      <c r="AB84" s="301"/>
      <c r="AC84" s="301"/>
      <c r="AD84" s="301"/>
      <c r="AE84" s="301"/>
      <c r="AF84" s="301"/>
      <c r="AG84" s="301"/>
      <c r="AH84" s="301"/>
      <c r="AI84" s="301"/>
      <c r="AJ84" s="301"/>
      <c r="AK84" s="301"/>
      <c r="AL84" s="301"/>
      <c r="AM84" s="301"/>
      <c r="AN84" s="301"/>
      <c r="AO84" s="301"/>
      <c r="AP84" s="301"/>
      <c r="AQ84" s="301"/>
      <c r="AR84" s="301"/>
      <c r="AS84" s="301"/>
      <c r="AT84" s="301"/>
      <c r="AU84" s="301"/>
      <c r="AV84" s="301"/>
      <c r="AW84" s="301"/>
      <c r="AX84" s="301"/>
      <c r="AY84" s="301"/>
      <c r="AZ84" s="301"/>
      <c r="BA84" s="301"/>
      <c r="BB84" s="301"/>
      <c r="BC84" s="301"/>
      <c r="BD84" s="301"/>
      <c r="BE84" s="301"/>
      <c r="BF84" s="301"/>
      <c r="BG84" s="301"/>
      <c r="BH84" s="301"/>
      <c r="BI84" s="301"/>
      <c r="BJ84" s="301"/>
      <c r="BK84" s="301"/>
      <c r="BL84" s="301"/>
      <c r="BM84" s="301"/>
      <c r="BN84" s="301"/>
      <c r="BO84" s="301"/>
      <c r="BP84" s="301"/>
      <c r="BQ84" s="301"/>
      <c r="BR84" s="301"/>
      <c r="BS84" s="301"/>
      <c r="BT84" s="301"/>
      <c r="BU84" s="301"/>
      <c r="BV84" s="301"/>
      <c r="BW84" s="301"/>
      <c r="BX84" s="301"/>
      <c r="BY84" s="301"/>
      <c r="BZ84" s="301"/>
      <c r="CA84" s="301"/>
      <c r="CB84" s="301"/>
      <c r="CC84" s="301"/>
      <c r="CD84" s="301"/>
      <c r="CE84" s="301"/>
      <c r="CF84" s="301"/>
      <c r="CG84" s="301"/>
      <c r="CH84" s="301"/>
      <c r="CI84" s="301"/>
      <c r="CJ84" s="301"/>
      <c r="CK84" s="301"/>
      <c r="CL84" s="301"/>
      <c r="CM84" s="301"/>
      <c r="CN84" s="301"/>
      <c r="CO84" s="301"/>
      <c r="CP84" s="301"/>
      <c r="CQ84" s="301"/>
      <c r="CR84" s="301"/>
      <c r="CS84" s="301"/>
      <c r="CT84" s="301"/>
      <c r="CU84" s="301"/>
      <c r="CV84" s="301"/>
      <c r="CW84" s="301"/>
      <c r="CX84" s="301"/>
      <c r="CY84" s="301"/>
      <c r="CZ84" s="301"/>
      <c r="DA84" s="301"/>
      <c r="DB84" s="301"/>
      <c r="DC84" s="301"/>
      <c r="DD84" s="301"/>
      <c r="DE84" s="301"/>
      <c r="DF84" s="301"/>
      <c r="DG84" s="301"/>
      <c r="DH84" s="301"/>
      <c r="DI84" s="301"/>
      <c r="DJ84" s="301"/>
      <c r="DK84" s="301"/>
      <c r="DL84" s="301"/>
      <c r="DM84" s="301"/>
      <c r="DN84" s="301"/>
      <c r="DO84" s="301"/>
      <c r="DP84" s="301"/>
      <c r="DQ84" s="301"/>
      <c r="DR84" s="301"/>
      <c r="DS84" s="301"/>
      <c r="DT84" s="301"/>
      <c r="DU84" s="301"/>
      <c r="DV84" s="301"/>
      <c r="DW84" s="301"/>
      <c r="DX84" s="301"/>
      <c r="DY84" s="301"/>
      <c r="DZ84" s="301"/>
      <c r="EA84" s="301"/>
      <c r="EB84" s="301"/>
      <c r="EC84" s="301"/>
      <c r="ED84" s="301"/>
      <c r="EE84" s="301"/>
      <c r="EF84" s="301"/>
      <c r="EG84" s="301"/>
      <c r="EH84" s="301"/>
      <c r="EI84" s="301"/>
      <c r="EJ84" s="301"/>
      <c r="EK84" s="301"/>
      <c r="EL84" s="301"/>
      <c r="EM84" s="301"/>
      <c r="EN84" s="301"/>
      <c r="EO84" s="301"/>
      <c r="EP84" s="301"/>
      <c r="EQ84" s="301"/>
      <c r="ER84" s="301"/>
      <c r="ES84" s="301"/>
      <c r="ET84" s="301"/>
      <c r="EU84" s="301"/>
      <c r="EV84" s="301"/>
      <c r="EW84" s="301"/>
      <c r="EX84" s="301"/>
      <c r="EY84" s="301"/>
      <c r="EZ84" s="301"/>
      <c r="FA84" s="301"/>
      <c r="FB84" s="301"/>
      <c r="FC84" s="301"/>
      <c r="FD84" s="301"/>
      <c r="FE84" s="301"/>
      <c r="FF84" s="301"/>
      <c r="FG84" s="301"/>
      <c r="FH84" s="301"/>
      <c r="FI84" s="301"/>
      <c r="FJ84" s="301"/>
      <c r="FK84" s="301"/>
      <c r="FL84" s="301"/>
      <c r="FM84" s="301"/>
      <c r="FN84" s="301"/>
      <c r="FO84" s="301"/>
      <c r="FP84" s="301"/>
      <c r="FQ84" s="301"/>
      <c r="FR84" s="301"/>
      <c r="FS84" s="301"/>
      <c r="FT84" s="301"/>
      <c r="FU84" s="301"/>
      <c r="FV84" s="301"/>
      <c r="FW84" s="301"/>
      <c r="FX84" s="301"/>
      <c r="FY84" s="301"/>
      <c r="FZ84" s="301"/>
      <c r="GA84" s="301"/>
      <c r="GB84" s="301"/>
      <c r="GC84" s="301"/>
      <c r="GD84" s="301"/>
      <c r="GE84" s="301"/>
      <c r="GF84" s="301"/>
      <c r="GG84" s="301"/>
      <c r="GH84" s="301"/>
      <c r="GI84" s="301"/>
      <c r="GJ84" s="301"/>
      <c r="GK84" s="301"/>
      <c r="GL84" s="301"/>
      <c r="GM84" s="301"/>
      <c r="GN84" s="301"/>
      <c r="GO84" s="301"/>
      <c r="GP84" s="301"/>
      <c r="GQ84" s="301"/>
      <c r="GR84" s="301"/>
      <c r="GS84" s="301"/>
      <c r="GT84" s="301"/>
      <c r="GU84" s="301"/>
      <c r="GV84" s="301"/>
      <c r="GW84" s="301"/>
      <c r="GX84" s="301"/>
      <c r="GY84" s="301"/>
      <c r="GZ84" s="301"/>
      <c r="HA84" s="301"/>
      <c r="HB84" s="301"/>
      <c r="HC84" s="301"/>
      <c r="HD84" s="301"/>
      <c r="HE84" s="301"/>
      <c r="HF84" s="301"/>
      <c r="HG84" s="301"/>
      <c r="HH84" s="301"/>
      <c r="HI84" s="301"/>
      <c r="HJ84" s="301"/>
      <c r="HK84" s="301"/>
      <c r="HL84" s="301"/>
      <c r="HM84" s="301"/>
      <c r="HN84" s="301"/>
      <c r="HO84" s="301"/>
      <c r="HP84" s="301"/>
      <c r="HQ84" s="301"/>
      <c r="HR84" s="301"/>
      <c r="HS84" s="301"/>
      <c r="HT84" s="301"/>
      <c r="HU84" s="301"/>
      <c r="HV84" s="301"/>
      <c r="HW84" s="301"/>
      <c r="HX84" s="301"/>
      <c r="HY84" s="301"/>
      <c r="HZ84" s="301"/>
      <c r="IA84" s="301"/>
      <c r="IB84" s="301"/>
      <c r="IC84" s="301"/>
      <c r="ID84" s="301"/>
      <c r="IE84" s="301"/>
      <c r="IF84" s="301"/>
      <c r="IG84" s="301"/>
      <c r="IH84" s="301"/>
      <c r="II84" s="301"/>
      <c r="IJ84" s="301"/>
      <c r="IK84" s="301"/>
      <c r="IL84" s="301"/>
      <c r="IM84" s="301"/>
      <c r="IN84" s="301"/>
      <c r="IO84" s="301"/>
      <c r="IP84" s="301"/>
      <c r="IQ84" s="301"/>
      <c r="IR84" s="301"/>
      <c r="IS84" s="301"/>
      <c r="IT84" s="301"/>
      <c r="IU84" s="301"/>
      <c r="IV84" s="301"/>
      <c r="IW84" s="301"/>
      <c r="IX84" s="301"/>
      <c r="IY84" s="301"/>
      <c r="IZ84" s="301"/>
      <c r="JA84" s="301"/>
      <c r="JB84" s="301"/>
      <c r="JC84" s="301"/>
      <c r="JD84" s="301"/>
      <c r="JE84" s="301"/>
      <c r="JF84" s="301"/>
      <c r="JG84" s="301"/>
      <c r="JH84" s="301"/>
      <c r="JI84" s="301"/>
      <c r="JJ84" s="301"/>
      <c r="JK84" s="301"/>
      <c r="JL84" s="301"/>
      <c r="JM84" s="301"/>
      <c r="JN84" s="301"/>
      <c r="JO84" s="301"/>
      <c r="JP84" s="301"/>
      <c r="JQ84" s="301"/>
      <c r="JR84" s="301"/>
      <c r="JS84" s="301"/>
      <c r="JT84" s="301"/>
      <c r="JU84" s="301"/>
      <c r="JV84" s="301"/>
      <c r="JW84" s="301"/>
      <c r="JX84" s="301"/>
      <c r="JY84" s="301"/>
      <c r="JZ84" s="301"/>
      <c r="KA84" s="301"/>
      <c r="KB84" s="301"/>
      <c r="KC84" s="301"/>
      <c r="KD84" s="301"/>
      <c r="KE84" s="301"/>
      <c r="KF84" s="301"/>
      <c r="KG84" s="301"/>
      <c r="KH84" s="301"/>
      <c r="KI84" s="301"/>
      <c r="KJ84" s="301"/>
      <c r="KK84" s="301"/>
      <c r="KL84" s="301"/>
      <c r="KM84" s="301"/>
      <c r="KN84" s="301"/>
      <c r="KO84" s="301"/>
      <c r="KP84" s="301"/>
      <c r="KQ84" s="301"/>
      <c r="KR84" s="301"/>
      <c r="KS84" s="301"/>
      <c r="KT84" s="301"/>
      <c r="KU84" s="301"/>
      <c r="KV84" s="301"/>
      <c r="KW84" s="301"/>
      <c r="KX84" s="301"/>
      <c r="KY84" s="301"/>
      <c r="KZ84" s="301"/>
      <c r="LA84" s="301"/>
      <c r="LB84" s="301"/>
      <c r="LC84" s="301"/>
      <c r="LD84" s="301"/>
      <c r="LE84" s="301"/>
      <c r="LF84" s="301"/>
      <c r="LG84" s="301"/>
      <c r="LH84" s="301"/>
      <c r="LI84" s="301"/>
      <c r="LJ84" s="301"/>
      <c r="LK84" s="301"/>
      <c r="LL84" s="301"/>
      <c r="LM84" s="301"/>
      <c r="LN84" s="301"/>
      <c r="LO84" s="301"/>
      <c r="LP84" s="301"/>
      <c r="LQ84" s="301"/>
      <c r="LR84" s="301"/>
      <c r="LS84" s="301"/>
      <c r="LT84" s="301"/>
      <c r="LU84" s="301"/>
      <c r="LV84" s="301"/>
      <c r="LW84" s="301"/>
      <c r="LX84" s="301"/>
      <c r="LY84" s="301"/>
      <c r="LZ84" s="301"/>
      <c r="MA84" s="301"/>
      <c r="MB84" s="301"/>
      <c r="MC84" s="301"/>
      <c r="MD84" s="301"/>
      <c r="ME84" s="301"/>
      <c r="MF84" s="301"/>
      <c r="MG84" s="301"/>
      <c r="MH84" s="301"/>
      <c r="MI84" s="301"/>
      <c r="MJ84" s="301"/>
      <c r="MK84" s="301"/>
      <c r="ML84" s="301"/>
      <c r="MM84" s="301"/>
      <c r="MN84" s="301"/>
      <c r="MO84" s="301"/>
      <c r="MP84" s="301"/>
      <c r="MQ84" s="301"/>
      <c r="MR84" s="301"/>
      <c r="MS84" s="301"/>
      <c r="MT84" s="301"/>
      <c r="MU84" s="301"/>
      <c r="MV84" s="301"/>
      <c r="MW84" s="301"/>
      <c r="MX84" s="301"/>
      <c r="MY84" s="301"/>
      <c r="MZ84" s="301"/>
      <c r="NA84" s="301"/>
      <c r="NB84" s="301"/>
      <c r="NC84" s="301"/>
      <c r="ND84" s="301"/>
      <c r="NE84" s="301"/>
      <c r="NF84" s="301"/>
      <c r="NG84" s="301"/>
      <c r="NH84" s="301"/>
      <c r="NI84" s="301"/>
      <c r="NJ84" s="301"/>
      <c r="NK84" s="301"/>
      <c r="NL84" s="301"/>
      <c r="NM84" s="301"/>
      <c r="NN84" s="301"/>
      <c r="NO84" s="301"/>
      <c r="NP84" s="301"/>
      <c r="NQ84" s="301"/>
      <c r="NR84" s="301"/>
      <c r="NS84" s="301"/>
      <c r="NT84" s="301"/>
      <c r="NU84" s="301"/>
      <c r="NV84" s="301"/>
      <c r="NW84" s="301"/>
      <c r="NX84" s="301"/>
      <c r="NY84" s="301"/>
      <c r="NZ84" s="301"/>
      <c r="OA84" s="301"/>
      <c r="OB84" s="301"/>
      <c r="OC84" s="301"/>
      <c r="OD84" s="301"/>
      <c r="OE84" s="301"/>
      <c r="OF84" s="301"/>
      <c r="OG84" s="301"/>
      <c r="OH84" s="301"/>
      <c r="OI84" s="301"/>
      <c r="OJ84" s="301"/>
      <c r="OK84" s="301"/>
      <c r="OL84" s="301"/>
      <c r="OM84" s="301"/>
      <c r="ON84" s="301"/>
      <c r="OO84" s="301"/>
      <c r="OP84" s="301"/>
      <c r="OQ84" s="301"/>
      <c r="OR84" s="301"/>
      <c r="OS84" s="301"/>
      <c r="OT84" s="301"/>
      <c r="OU84" s="301"/>
      <c r="OV84" s="301"/>
      <c r="OW84" s="301"/>
      <c r="OX84" s="301"/>
      <c r="OY84" s="301"/>
      <c r="OZ84" s="301"/>
      <c r="PA84" s="301"/>
      <c r="PB84" s="301"/>
      <c r="PC84" s="301"/>
      <c r="PD84" s="301"/>
      <c r="PE84" s="301"/>
      <c r="PF84" s="301"/>
      <c r="PG84" s="301"/>
      <c r="PH84" s="301"/>
      <c r="PI84" s="301"/>
      <c r="PJ84" s="301"/>
      <c r="PK84" s="301"/>
      <c r="PL84" s="301"/>
      <c r="PM84" s="301"/>
      <c r="PN84" s="301"/>
      <c r="PO84" s="301"/>
      <c r="PP84" s="301"/>
      <c r="PQ84" s="301"/>
      <c r="PR84" s="301"/>
      <c r="PS84" s="301"/>
      <c r="PT84" s="301"/>
      <c r="PU84" s="301"/>
      <c r="PV84" s="301"/>
      <c r="PW84" s="301"/>
      <c r="PX84" s="301"/>
      <c r="PY84" s="301"/>
      <c r="PZ84" s="301"/>
      <c r="QA84" s="301"/>
      <c r="QB84" s="301"/>
      <c r="QC84" s="301"/>
      <c r="QD84" s="301"/>
      <c r="QE84" s="301"/>
      <c r="QF84" s="301"/>
      <c r="QG84" s="301"/>
      <c r="QH84" s="301"/>
      <c r="QI84" s="301"/>
      <c r="QJ84" s="301"/>
      <c r="QK84" s="301"/>
      <c r="QL84" s="301"/>
      <c r="QM84" s="301"/>
      <c r="QN84" s="301"/>
      <c r="QO84" s="301"/>
      <c r="QP84" s="301"/>
      <c r="QQ84" s="301"/>
      <c r="QR84" s="301"/>
      <c r="QS84" s="301"/>
      <c r="QT84" s="301"/>
      <c r="QU84" s="301"/>
      <c r="QV84" s="301"/>
      <c r="QW84" s="301"/>
      <c r="QX84" s="301"/>
      <c r="QY84" s="301"/>
      <c r="QZ84" s="301"/>
      <c r="RA84" s="301"/>
      <c r="RB84" s="301"/>
      <c r="RC84" s="301"/>
      <c r="RD84" s="301"/>
      <c r="RE84" s="301"/>
      <c r="RF84" s="301"/>
      <c r="RG84" s="301"/>
      <c r="RH84" s="301"/>
      <c r="RI84" s="301"/>
      <c r="RJ84" s="301"/>
      <c r="RK84" s="301"/>
      <c r="RL84" s="301"/>
      <c r="RM84" s="301"/>
      <c r="RN84" s="301"/>
      <c r="RO84" s="301"/>
      <c r="RP84" s="301"/>
      <c r="RQ84" s="301"/>
      <c r="RR84" s="301"/>
      <c r="RS84" s="301"/>
      <c r="RT84" s="301"/>
      <c r="RU84" s="301"/>
      <c r="RV84" s="301"/>
      <c r="RW84" s="301"/>
      <c r="RX84" s="301"/>
      <c r="RY84" s="301"/>
      <c r="RZ84" s="301"/>
      <c r="SA84" s="301"/>
      <c r="SB84" s="301"/>
      <c r="SC84" s="301"/>
      <c r="SD84" s="301"/>
      <c r="SE84" s="301"/>
      <c r="SF84" s="301"/>
      <c r="SG84" s="301"/>
      <c r="SH84" s="301"/>
      <c r="SI84" s="301"/>
      <c r="SJ84" s="301"/>
      <c r="SK84" s="301"/>
      <c r="SL84" s="301"/>
      <c r="SM84" s="301"/>
      <c r="SN84" s="301"/>
      <c r="SO84" s="301"/>
      <c r="SP84" s="301"/>
      <c r="SQ84" s="301"/>
      <c r="SR84" s="301"/>
      <c r="SS84" s="301"/>
      <c r="ST84" s="301"/>
      <c r="SU84" s="301"/>
      <c r="SV84" s="301"/>
      <c r="SW84" s="301"/>
      <c r="SX84" s="301"/>
      <c r="SY84" s="301"/>
      <c r="SZ84" s="301"/>
      <c r="TA84" s="301"/>
      <c r="TB84" s="301"/>
      <c r="TC84" s="301"/>
      <c r="TD84" s="301"/>
      <c r="TE84" s="301"/>
      <c r="TF84" s="301"/>
      <c r="TG84" s="301"/>
      <c r="TH84" s="301"/>
      <c r="TI84" s="301"/>
      <c r="TJ84" s="301"/>
      <c r="TK84" s="301"/>
      <c r="TL84" s="301"/>
      <c r="TM84" s="301"/>
      <c r="TN84" s="301"/>
      <c r="TO84" s="301"/>
      <c r="TP84" s="301"/>
      <c r="TQ84" s="301"/>
      <c r="TR84" s="301"/>
      <c r="TS84" s="301"/>
      <c r="TT84" s="301"/>
      <c r="TU84" s="301"/>
      <c r="TV84" s="301"/>
      <c r="TW84" s="301"/>
      <c r="TX84" s="301"/>
      <c r="TY84" s="301"/>
      <c r="TZ84" s="301"/>
      <c r="UA84" s="301"/>
      <c r="UB84" s="301"/>
      <c r="UC84" s="301"/>
      <c r="UD84" s="301"/>
      <c r="UE84" s="301"/>
      <c r="UF84" s="301"/>
      <c r="UG84" s="301"/>
      <c r="UH84" s="301"/>
      <c r="UI84" s="301"/>
      <c r="UJ84" s="301"/>
      <c r="UK84" s="301"/>
      <c r="UL84" s="301"/>
      <c r="UM84" s="301"/>
      <c r="UN84" s="301"/>
      <c r="UO84" s="301"/>
      <c r="UP84" s="301"/>
      <c r="UQ84" s="301"/>
      <c r="UR84" s="301"/>
      <c r="US84" s="301"/>
      <c r="UT84" s="301"/>
      <c r="UU84" s="301"/>
      <c r="UV84" s="301"/>
      <c r="UW84" s="301"/>
      <c r="UX84" s="301"/>
      <c r="UY84" s="301"/>
      <c r="UZ84" s="301"/>
      <c r="VA84" s="301"/>
      <c r="VB84" s="301"/>
      <c r="VC84" s="301"/>
      <c r="VD84" s="301"/>
      <c r="VE84" s="301"/>
      <c r="VF84" s="301"/>
      <c r="VG84" s="301"/>
      <c r="VH84" s="301"/>
      <c r="VI84" s="301"/>
      <c r="VJ84" s="301"/>
      <c r="VK84" s="301"/>
      <c r="VL84" s="301"/>
      <c r="VM84" s="301"/>
      <c r="VN84" s="301"/>
      <c r="VO84" s="301"/>
      <c r="VP84" s="301"/>
      <c r="VQ84" s="301"/>
      <c r="VR84" s="301"/>
      <c r="VS84" s="301"/>
      <c r="VT84" s="301"/>
      <c r="VU84" s="301"/>
      <c r="VV84" s="301"/>
      <c r="VW84" s="301"/>
      <c r="VX84" s="301"/>
      <c r="VY84" s="301"/>
      <c r="VZ84" s="301"/>
      <c r="WA84" s="301"/>
      <c r="WB84" s="301"/>
      <c r="WC84" s="301"/>
      <c r="WD84" s="301"/>
      <c r="WE84" s="301"/>
      <c r="WF84" s="301"/>
      <c r="WG84" s="301"/>
      <c r="WH84" s="301"/>
      <c r="WI84" s="301"/>
      <c r="WJ84" s="301"/>
      <c r="WK84" s="301"/>
      <c r="WL84" s="301"/>
      <c r="WM84" s="301"/>
      <c r="WN84" s="301"/>
      <c r="WO84" s="301"/>
      <c r="WP84" s="301"/>
      <c r="WQ84" s="301"/>
      <c r="WR84" s="301"/>
      <c r="WS84" s="301"/>
      <c r="WT84" s="301"/>
      <c r="WU84" s="301"/>
      <c r="WV84" s="301"/>
      <c r="WW84" s="301"/>
      <c r="WX84" s="301"/>
      <c r="WY84" s="301"/>
      <c r="WZ84" s="301"/>
      <c r="XA84" s="301"/>
      <c r="XB84" s="301"/>
      <c r="XC84" s="301"/>
      <c r="XD84" s="301"/>
      <c r="XE84" s="301"/>
      <c r="XF84" s="301"/>
      <c r="XG84" s="301"/>
      <c r="XH84" s="301"/>
      <c r="XI84" s="301"/>
      <c r="XJ84" s="301"/>
      <c r="XK84" s="301"/>
      <c r="XL84" s="301"/>
      <c r="XM84" s="301"/>
      <c r="XN84" s="301"/>
      <c r="XO84" s="301"/>
      <c r="XP84" s="301"/>
      <c r="XQ84" s="301"/>
      <c r="XR84" s="301"/>
      <c r="XS84" s="301"/>
      <c r="XT84" s="301"/>
      <c r="XU84" s="301"/>
      <c r="XV84" s="301"/>
      <c r="XW84" s="301"/>
      <c r="XX84" s="301"/>
      <c r="XY84" s="301"/>
      <c r="XZ84" s="301"/>
      <c r="YA84" s="301"/>
      <c r="YB84" s="301"/>
      <c r="YC84" s="301"/>
      <c r="YD84" s="301"/>
      <c r="YE84" s="301"/>
      <c r="YF84" s="301"/>
      <c r="YG84" s="301"/>
      <c r="YH84" s="301"/>
      <c r="YI84" s="301"/>
      <c r="YJ84" s="301"/>
      <c r="YK84" s="301"/>
      <c r="YL84" s="301"/>
      <c r="YM84" s="301"/>
      <c r="YN84" s="301"/>
      <c r="YO84" s="301"/>
      <c r="YP84" s="301"/>
      <c r="YQ84" s="301"/>
      <c r="YR84" s="301"/>
      <c r="YS84" s="301"/>
      <c r="YT84" s="301"/>
      <c r="YU84" s="301"/>
      <c r="YV84" s="301"/>
      <c r="YW84" s="301"/>
      <c r="YX84" s="301"/>
      <c r="YY84" s="301"/>
      <c r="YZ84" s="301"/>
      <c r="ZA84" s="301"/>
      <c r="ZB84" s="301"/>
      <c r="ZC84" s="301"/>
      <c r="ZD84" s="301"/>
      <c r="ZE84" s="301"/>
      <c r="ZF84" s="301"/>
      <c r="ZG84" s="301"/>
      <c r="ZH84" s="301"/>
      <c r="ZI84" s="301"/>
      <c r="ZJ84" s="301"/>
      <c r="ZK84" s="301"/>
      <c r="ZL84" s="301"/>
      <c r="ZM84" s="301"/>
      <c r="ZN84" s="301"/>
      <c r="ZO84" s="301"/>
      <c r="ZP84" s="301"/>
      <c r="ZQ84" s="301"/>
      <c r="ZR84" s="301"/>
      <c r="ZS84" s="301"/>
      <c r="ZT84" s="301"/>
      <c r="ZU84" s="301"/>
      <c r="ZV84" s="301"/>
      <c r="ZW84" s="301"/>
      <c r="ZX84" s="301"/>
      <c r="ZY84" s="301"/>
      <c r="ZZ84" s="301"/>
      <c r="AAA84" s="301"/>
      <c r="AAB84" s="301"/>
      <c r="AAC84" s="301"/>
      <c r="AAD84" s="301"/>
      <c r="AAE84" s="301"/>
      <c r="AAF84" s="301"/>
      <c r="AAG84" s="301"/>
      <c r="AAH84" s="301"/>
      <c r="AAI84" s="301"/>
      <c r="AAJ84" s="301"/>
      <c r="AAK84" s="301"/>
      <c r="AAL84" s="301"/>
      <c r="AAM84" s="301"/>
      <c r="AAN84" s="301"/>
      <c r="AAO84" s="301"/>
      <c r="AAP84" s="301"/>
      <c r="AAQ84" s="301"/>
      <c r="AAR84" s="301"/>
      <c r="AAS84" s="301"/>
      <c r="AAT84" s="301"/>
      <c r="AAU84" s="301"/>
      <c r="AAV84" s="301"/>
      <c r="AAW84" s="301"/>
      <c r="AAX84" s="301"/>
      <c r="AAY84" s="301"/>
      <c r="AAZ84" s="301"/>
      <c r="ABA84" s="301"/>
      <c r="ABB84" s="301"/>
      <c r="ABC84" s="301"/>
      <c r="ABD84" s="301"/>
      <c r="ABE84" s="301"/>
      <c r="ABF84" s="301"/>
      <c r="ABG84" s="301"/>
      <c r="ABH84" s="301"/>
      <c r="ABI84" s="301"/>
      <c r="ABJ84" s="301"/>
      <c r="ABK84" s="301"/>
      <c r="ABL84" s="301"/>
      <c r="ABM84" s="301"/>
      <c r="ABN84" s="301"/>
      <c r="ABO84" s="301"/>
      <c r="ABP84" s="301"/>
      <c r="ABQ84" s="301"/>
      <c r="ABR84" s="301"/>
      <c r="ABS84" s="301"/>
      <c r="ABT84" s="301"/>
      <c r="ABU84" s="301"/>
      <c r="ABV84" s="301"/>
      <c r="ABW84" s="301"/>
      <c r="ABX84" s="301"/>
      <c r="ABY84" s="301"/>
      <c r="ABZ84" s="301"/>
      <c r="ACA84" s="301"/>
      <c r="ACB84" s="301"/>
      <c r="ACC84" s="301"/>
      <c r="ACD84" s="301"/>
      <c r="ACE84" s="301"/>
      <c r="ACF84" s="301"/>
      <c r="ACG84" s="301"/>
      <c r="ACH84" s="301"/>
      <c r="ACI84" s="301"/>
      <c r="ACJ84" s="301"/>
      <c r="ACK84" s="301"/>
      <c r="ACL84" s="301"/>
      <c r="ACM84" s="301"/>
      <c r="ACN84" s="301"/>
      <c r="ACO84" s="301"/>
      <c r="ACP84" s="301"/>
      <c r="ACQ84" s="301"/>
      <c r="ACR84" s="301"/>
      <c r="ACS84" s="301"/>
      <c r="ACT84" s="301"/>
      <c r="ACU84" s="301"/>
      <c r="ACV84" s="301"/>
      <c r="ACW84" s="301"/>
      <c r="ACX84" s="301"/>
      <c r="ACY84" s="301"/>
      <c r="ACZ84" s="301"/>
      <c r="ADA84" s="301"/>
      <c r="ADB84" s="301"/>
      <c r="ADC84" s="301"/>
      <c r="ADD84" s="301"/>
      <c r="ADE84" s="301"/>
      <c r="ADF84" s="301"/>
      <c r="ADG84" s="301"/>
      <c r="ADH84" s="301"/>
      <c r="ADI84" s="301"/>
      <c r="ADJ84" s="301"/>
      <c r="ADK84" s="301"/>
      <c r="ADL84" s="301"/>
      <c r="ADM84" s="301"/>
      <c r="ADN84" s="301"/>
      <c r="ADO84" s="301"/>
      <c r="ADP84" s="301"/>
      <c r="ADQ84" s="301"/>
      <c r="ADR84" s="301"/>
      <c r="ADS84" s="301"/>
      <c r="ADT84" s="301"/>
      <c r="ADU84" s="301"/>
      <c r="ADV84" s="301"/>
      <c r="ADW84" s="301"/>
      <c r="ADX84" s="301"/>
      <c r="ADY84" s="301"/>
      <c r="ADZ84" s="301"/>
      <c r="AEA84" s="301"/>
      <c r="AEB84" s="301"/>
      <c r="AEC84" s="301"/>
      <c r="AED84" s="301"/>
      <c r="AEE84" s="301"/>
      <c r="AEF84" s="301"/>
      <c r="AEG84" s="301"/>
      <c r="AEH84" s="301"/>
      <c r="AEI84" s="301"/>
      <c r="AEJ84" s="301"/>
      <c r="AEK84" s="301"/>
      <c r="AEL84" s="301"/>
      <c r="AEM84" s="301"/>
      <c r="AEN84" s="301"/>
      <c r="AEO84" s="301"/>
      <c r="AEP84" s="301"/>
      <c r="AEQ84" s="301"/>
      <c r="AER84" s="301"/>
      <c r="AES84" s="301"/>
      <c r="AET84" s="301"/>
      <c r="AEU84" s="301"/>
      <c r="AEV84" s="301"/>
      <c r="AEW84" s="301"/>
      <c r="AEX84" s="301"/>
      <c r="AEY84" s="301"/>
      <c r="AEZ84" s="301"/>
      <c r="AFA84" s="301"/>
      <c r="AFB84" s="301"/>
      <c r="AFC84" s="301"/>
      <c r="AFD84" s="301"/>
      <c r="AFE84" s="301"/>
      <c r="AFF84" s="301"/>
      <c r="AFG84" s="301"/>
      <c r="AFH84" s="301"/>
      <c r="AFI84" s="301"/>
      <c r="AFJ84" s="301"/>
      <c r="AFK84" s="301"/>
      <c r="AFL84" s="301"/>
      <c r="AFM84" s="301"/>
      <c r="AFN84" s="301"/>
      <c r="AFO84" s="301"/>
      <c r="AFP84" s="301"/>
      <c r="AFQ84" s="301"/>
      <c r="AFR84" s="301"/>
      <c r="AFS84" s="301"/>
      <c r="AFT84" s="301"/>
      <c r="AFU84" s="301"/>
      <c r="AFV84" s="301"/>
      <c r="AFW84" s="301"/>
      <c r="AFX84" s="301"/>
      <c r="AFY84" s="301"/>
      <c r="AFZ84" s="301"/>
      <c r="AGA84" s="301"/>
      <c r="AGB84" s="301"/>
      <c r="AGC84" s="301"/>
      <c r="AGD84" s="301"/>
      <c r="AGE84" s="301"/>
      <c r="AGF84" s="301"/>
      <c r="AGG84" s="301"/>
      <c r="AGH84" s="301"/>
      <c r="AGI84" s="301"/>
      <c r="AGJ84" s="301"/>
      <c r="AGK84" s="301"/>
      <c r="AGL84" s="301"/>
      <c r="AGM84" s="301"/>
      <c r="AGN84" s="301"/>
      <c r="AGO84" s="301"/>
      <c r="AGP84" s="301"/>
      <c r="AGQ84" s="301"/>
      <c r="AGR84" s="301"/>
      <c r="AGS84" s="301"/>
      <c r="AGT84" s="301"/>
      <c r="AGU84" s="301"/>
      <c r="AGV84" s="301"/>
      <c r="AGW84" s="301"/>
      <c r="AGX84" s="301"/>
      <c r="AGY84" s="301"/>
      <c r="AGZ84" s="301"/>
      <c r="AHA84" s="301"/>
      <c r="AHB84" s="301"/>
      <c r="AHC84" s="301"/>
      <c r="AHD84" s="301"/>
      <c r="AHE84" s="301"/>
      <c r="AHF84" s="301"/>
      <c r="AHG84" s="301"/>
      <c r="AHH84" s="301"/>
      <c r="AHI84" s="301"/>
      <c r="AHJ84" s="301"/>
      <c r="AHK84" s="301"/>
      <c r="AHL84" s="301"/>
      <c r="AHM84" s="301"/>
      <c r="AHN84" s="301"/>
      <c r="AHO84" s="301"/>
      <c r="AHP84" s="301"/>
      <c r="AHQ84" s="301"/>
      <c r="AHR84" s="301"/>
      <c r="AHS84" s="301"/>
      <c r="AHT84" s="301"/>
      <c r="AHU84" s="301"/>
      <c r="AHV84" s="301"/>
      <c r="AHW84" s="301"/>
      <c r="AHX84" s="301"/>
      <c r="AHY84" s="301"/>
      <c r="AHZ84" s="301"/>
      <c r="AIA84" s="301"/>
      <c r="AIB84" s="301"/>
      <c r="AIC84" s="301"/>
      <c r="AID84" s="301"/>
      <c r="AIE84" s="301"/>
      <c r="AIF84" s="301"/>
      <c r="AIG84" s="301"/>
      <c r="AIH84" s="301"/>
      <c r="AII84" s="301"/>
      <c r="AIJ84" s="301"/>
      <c r="AIK84" s="301"/>
      <c r="AIL84" s="301"/>
      <c r="AIM84" s="301"/>
      <c r="AIN84" s="301"/>
      <c r="AIO84" s="301"/>
      <c r="AIP84" s="301"/>
      <c r="AIQ84" s="301"/>
      <c r="AIR84" s="301"/>
      <c r="AIS84" s="301"/>
      <c r="AIT84" s="301"/>
      <c r="AIU84" s="301"/>
      <c r="AIV84" s="301"/>
      <c r="AIW84" s="301"/>
      <c r="AIX84" s="301"/>
      <c r="AIY84" s="301"/>
      <c r="AIZ84" s="301"/>
      <c r="AJA84" s="301"/>
      <c r="AJB84" s="301"/>
      <c r="AJC84" s="301"/>
      <c r="AJD84" s="301"/>
      <c r="AJE84" s="301"/>
      <c r="AJF84" s="301"/>
      <c r="AJG84" s="301"/>
      <c r="AJH84" s="301"/>
      <c r="AJI84" s="301"/>
      <c r="AJJ84" s="301"/>
      <c r="AJK84" s="301"/>
      <c r="AJL84" s="301"/>
      <c r="AJM84" s="301"/>
      <c r="AJN84" s="301"/>
      <c r="AJO84" s="301"/>
      <c r="AJP84" s="301"/>
      <c r="AJQ84" s="301"/>
      <c r="AJR84" s="301"/>
      <c r="AJS84" s="301"/>
      <c r="AJT84" s="301"/>
      <c r="AJU84" s="301"/>
      <c r="AJV84" s="301"/>
      <c r="AJW84" s="301"/>
      <c r="AJX84" s="301"/>
      <c r="AJY84" s="301"/>
      <c r="AJZ84" s="301"/>
      <c r="AKA84" s="301"/>
      <c r="AKB84" s="301"/>
      <c r="AKC84" s="301"/>
      <c r="AKD84" s="301"/>
      <c r="AKE84" s="301"/>
      <c r="AKF84" s="301"/>
      <c r="AKG84" s="301"/>
      <c r="AKH84" s="301"/>
      <c r="AKI84" s="301"/>
      <c r="AKJ84" s="301"/>
      <c r="AKK84" s="301"/>
      <c r="AKL84" s="301"/>
      <c r="AKM84" s="301"/>
      <c r="AKN84" s="301"/>
      <c r="AKO84" s="301"/>
      <c r="AKP84" s="301"/>
      <c r="AKQ84" s="301"/>
      <c r="AKR84" s="301"/>
      <c r="AKS84" s="301"/>
      <c r="AKT84" s="301"/>
      <c r="AKU84" s="301"/>
      <c r="AKV84" s="301"/>
      <c r="AKW84" s="301"/>
      <c r="AKX84" s="301"/>
      <c r="AKY84" s="301"/>
      <c r="AKZ84" s="301"/>
      <c r="ALA84" s="301"/>
      <c r="ALB84" s="301"/>
      <c r="ALC84" s="301"/>
      <c r="ALD84" s="301"/>
      <c r="ALE84" s="301"/>
      <c r="ALF84" s="301"/>
      <c r="ALG84" s="301"/>
      <c r="ALH84" s="301"/>
      <c r="ALI84" s="301"/>
      <c r="ALJ84" s="301"/>
      <c r="ALK84" s="301"/>
      <c r="ALL84" s="301"/>
      <c r="ALM84" s="301"/>
      <c r="ALN84" s="301"/>
      <c r="ALO84" s="301"/>
      <c r="ALP84" s="301"/>
      <c r="ALQ84" s="301"/>
      <c r="ALR84" s="301"/>
      <c r="ALS84" s="301"/>
      <c r="ALT84" s="301"/>
      <c r="ALU84" s="301"/>
      <c r="ALV84" s="301"/>
      <c r="ALW84" s="301"/>
      <c r="ALX84" s="301"/>
      <c r="ALY84" s="301"/>
      <c r="ALZ84" s="301"/>
      <c r="AMA84" s="301"/>
      <c r="AMB84" s="301"/>
      <c r="AMC84" s="301"/>
      <c r="AMD84" s="301"/>
      <c r="AME84" s="301"/>
      <c r="AMF84" s="301"/>
      <c r="AMG84" s="301"/>
      <c r="AMH84" s="301"/>
      <c r="AMI84" s="301"/>
      <c r="AMJ84" s="301"/>
      <c r="AMK84" s="301"/>
    </row>
    <row r="85" spans="1:1025" ht="11.25" customHeight="1" x14ac:dyDescent="0.2">
      <c r="G85" s="294"/>
      <c r="H85" s="301"/>
      <c r="I85" s="301"/>
      <c r="J85" s="301"/>
      <c r="K85" s="301"/>
      <c r="L85" s="301"/>
      <c r="M85" s="301"/>
      <c r="N85" s="301"/>
      <c r="O85" s="301"/>
      <c r="P85" s="301"/>
      <c r="Q85" s="301"/>
      <c r="R85" s="301"/>
      <c r="S85" s="301"/>
      <c r="T85" s="301"/>
      <c r="U85" s="301"/>
      <c r="V85" s="301"/>
      <c r="W85" s="301"/>
      <c r="X85" s="301"/>
      <c r="Y85" s="301"/>
      <c r="Z85" s="301"/>
      <c r="AA85" s="301"/>
      <c r="AB85" s="301"/>
      <c r="AC85" s="301"/>
      <c r="AD85" s="301"/>
      <c r="AE85" s="301"/>
      <c r="AF85" s="301"/>
      <c r="AG85" s="301"/>
      <c r="AH85" s="301"/>
      <c r="AI85" s="301"/>
      <c r="AJ85" s="301"/>
      <c r="AK85" s="301"/>
      <c r="AL85" s="301"/>
      <c r="AM85" s="301"/>
      <c r="AN85" s="301"/>
      <c r="AO85" s="301"/>
      <c r="AP85" s="301"/>
      <c r="AQ85" s="301"/>
      <c r="AR85" s="301"/>
      <c r="AS85" s="301"/>
      <c r="AT85" s="301"/>
      <c r="AU85" s="301"/>
      <c r="AV85" s="301"/>
      <c r="AW85" s="301"/>
      <c r="AX85" s="301"/>
      <c r="AY85" s="301"/>
      <c r="AZ85" s="301"/>
      <c r="BA85" s="301"/>
      <c r="BB85" s="301"/>
      <c r="BC85" s="301"/>
      <c r="BD85" s="301"/>
      <c r="BE85" s="301"/>
      <c r="BF85" s="301"/>
      <c r="BG85" s="301"/>
      <c r="BH85" s="301"/>
      <c r="BI85" s="301"/>
      <c r="BJ85" s="301"/>
      <c r="BK85" s="301"/>
      <c r="BL85" s="301"/>
      <c r="BM85" s="301"/>
      <c r="BN85" s="301"/>
      <c r="BO85" s="301"/>
      <c r="BP85" s="301"/>
      <c r="BQ85" s="301"/>
      <c r="BR85" s="301"/>
      <c r="BS85" s="301"/>
      <c r="BT85" s="301"/>
      <c r="BU85" s="301"/>
      <c r="BV85" s="301"/>
      <c r="BW85" s="301"/>
      <c r="BX85" s="301"/>
      <c r="BY85" s="301"/>
      <c r="BZ85" s="301"/>
      <c r="CA85" s="301"/>
      <c r="CB85" s="301"/>
      <c r="CC85" s="301"/>
      <c r="CD85" s="301"/>
      <c r="CE85" s="301"/>
      <c r="CF85" s="301"/>
      <c r="CG85" s="301"/>
      <c r="CH85" s="301"/>
      <c r="CI85" s="301"/>
      <c r="CJ85" s="301"/>
      <c r="CK85" s="301"/>
      <c r="CL85" s="301"/>
      <c r="CM85" s="301"/>
      <c r="CN85" s="301"/>
      <c r="CO85" s="301"/>
      <c r="CP85" s="301"/>
      <c r="CQ85" s="301"/>
      <c r="CR85" s="301"/>
      <c r="CS85" s="301"/>
      <c r="CT85" s="301"/>
      <c r="CU85" s="301"/>
      <c r="CV85" s="301"/>
      <c r="CW85" s="301"/>
      <c r="CX85" s="301"/>
      <c r="CY85" s="301"/>
      <c r="CZ85" s="301"/>
      <c r="DA85" s="301"/>
      <c r="DB85" s="301"/>
      <c r="DC85" s="301"/>
      <c r="DD85" s="301"/>
      <c r="DE85" s="301"/>
      <c r="DF85" s="301"/>
      <c r="DG85" s="301"/>
      <c r="DH85" s="301"/>
      <c r="DI85" s="301"/>
      <c r="DJ85" s="301"/>
      <c r="DK85" s="301"/>
      <c r="DL85" s="301"/>
      <c r="DM85" s="301"/>
      <c r="DN85" s="301"/>
      <c r="DO85" s="301"/>
      <c r="DP85" s="301"/>
      <c r="DQ85" s="301"/>
      <c r="DR85" s="301"/>
      <c r="DS85" s="301"/>
      <c r="DT85" s="301"/>
      <c r="DU85" s="301"/>
      <c r="DV85" s="301"/>
      <c r="DW85" s="301"/>
      <c r="DX85" s="301"/>
      <c r="DY85" s="301"/>
      <c r="DZ85" s="301"/>
      <c r="EA85" s="301"/>
      <c r="EB85" s="301"/>
      <c r="EC85" s="301"/>
      <c r="ED85" s="301"/>
      <c r="EE85" s="301"/>
      <c r="EF85" s="301"/>
      <c r="EG85" s="301"/>
      <c r="EH85" s="301"/>
      <c r="EI85" s="301"/>
      <c r="EJ85" s="301"/>
      <c r="EK85" s="301"/>
      <c r="EL85" s="301"/>
      <c r="EM85" s="301"/>
      <c r="EN85" s="301"/>
      <c r="EO85" s="301"/>
      <c r="EP85" s="301"/>
      <c r="EQ85" s="301"/>
      <c r="ER85" s="301"/>
      <c r="ES85" s="301"/>
      <c r="ET85" s="301"/>
      <c r="EU85" s="301"/>
      <c r="EV85" s="301"/>
      <c r="EW85" s="301"/>
      <c r="EX85" s="301"/>
      <c r="EY85" s="301"/>
      <c r="EZ85" s="301"/>
      <c r="FA85" s="301"/>
      <c r="FB85" s="301"/>
      <c r="FC85" s="301"/>
      <c r="FD85" s="301"/>
      <c r="FE85" s="301"/>
      <c r="FF85" s="301"/>
      <c r="FG85" s="301"/>
      <c r="FH85" s="301"/>
      <c r="FI85" s="301"/>
      <c r="FJ85" s="301"/>
      <c r="FK85" s="301"/>
      <c r="FL85" s="301"/>
      <c r="FM85" s="301"/>
      <c r="FN85" s="301"/>
      <c r="FO85" s="301"/>
      <c r="FP85" s="301"/>
      <c r="FQ85" s="301"/>
      <c r="FR85" s="301"/>
      <c r="FS85" s="301"/>
      <c r="FT85" s="301"/>
      <c r="FU85" s="301"/>
      <c r="FV85" s="301"/>
      <c r="FW85" s="301"/>
      <c r="FX85" s="301"/>
      <c r="FY85" s="301"/>
      <c r="FZ85" s="301"/>
      <c r="GA85" s="301"/>
      <c r="GB85" s="301"/>
      <c r="GC85" s="301"/>
      <c r="GD85" s="301"/>
      <c r="GE85" s="301"/>
      <c r="GF85" s="301"/>
      <c r="GG85" s="301"/>
      <c r="GH85" s="301"/>
      <c r="GI85" s="301"/>
      <c r="GJ85" s="301"/>
      <c r="GK85" s="301"/>
      <c r="GL85" s="301"/>
      <c r="GM85" s="301"/>
      <c r="GN85" s="301"/>
      <c r="GO85" s="301"/>
      <c r="GP85" s="301"/>
      <c r="GQ85" s="301"/>
      <c r="GR85" s="301"/>
      <c r="GS85" s="301"/>
      <c r="GT85" s="301"/>
      <c r="GU85" s="301"/>
      <c r="GV85" s="301"/>
      <c r="GW85" s="301"/>
      <c r="GX85" s="301"/>
      <c r="GY85" s="301"/>
      <c r="GZ85" s="301"/>
      <c r="HA85" s="301"/>
      <c r="HB85" s="301"/>
      <c r="HC85" s="301"/>
      <c r="HD85" s="301"/>
      <c r="HE85" s="301"/>
      <c r="HF85" s="301"/>
      <c r="HG85" s="301"/>
      <c r="HH85" s="301"/>
      <c r="HI85" s="301"/>
      <c r="HJ85" s="301"/>
      <c r="HK85" s="301"/>
      <c r="HL85" s="301"/>
      <c r="HM85" s="301"/>
      <c r="HN85" s="301"/>
      <c r="HO85" s="301"/>
      <c r="HP85" s="301"/>
      <c r="HQ85" s="301"/>
      <c r="HR85" s="301"/>
      <c r="HS85" s="301"/>
      <c r="HT85" s="301"/>
      <c r="HU85" s="301"/>
      <c r="HV85" s="301"/>
      <c r="HW85" s="301"/>
      <c r="HX85" s="301"/>
      <c r="HY85" s="301"/>
      <c r="HZ85" s="301"/>
      <c r="IA85" s="301"/>
      <c r="IB85" s="301"/>
      <c r="IC85" s="301"/>
      <c r="ID85" s="301"/>
      <c r="IE85" s="301"/>
      <c r="IF85" s="301"/>
      <c r="IG85" s="301"/>
      <c r="IH85" s="301"/>
      <c r="II85" s="301"/>
      <c r="IJ85" s="301"/>
      <c r="IK85" s="301"/>
      <c r="IL85" s="301"/>
      <c r="IM85" s="301"/>
      <c r="IN85" s="301"/>
      <c r="IO85" s="301"/>
      <c r="IP85" s="301"/>
      <c r="IQ85" s="301"/>
      <c r="IR85" s="301"/>
      <c r="IS85" s="301"/>
      <c r="IT85" s="301"/>
      <c r="IU85" s="301"/>
      <c r="IV85" s="301"/>
      <c r="IW85" s="301"/>
      <c r="IX85" s="301"/>
      <c r="IY85" s="301"/>
      <c r="IZ85" s="301"/>
      <c r="JA85" s="301"/>
      <c r="JB85" s="301"/>
      <c r="JC85" s="301"/>
      <c r="JD85" s="301"/>
      <c r="JE85" s="301"/>
      <c r="JF85" s="301"/>
      <c r="JG85" s="301"/>
      <c r="JH85" s="301"/>
      <c r="JI85" s="301"/>
      <c r="JJ85" s="301"/>
      <c r="JK85" s="301"/>
      <c r="JL85" s="301"/>
      <c r="JM85" s="301"/>
      <c r="JN85" s="301"/>
      <c r="JO85" s="301"/>
      <c r="JP85" s="301"/>
      <c r="JQ85" s="301"/>
      <c r="JR85" s="301"/>
      <c r="JS85" s="301"/>
      <c r="JT85" s="301"/>
      <c r="JU85" s="301"/>
      <c r="JV85" s="301"/>
      <c r="JW85" s="301"/>
      <c r="JX85" s="301"/>
      <c r="JY85" s="301"/>
      <c r="JZ85" s="301"/>
      <c r="KA85" s="301"/>
      <c r="KB85" s="301"/>
      <c r="KC85" s="301"/>
      <c r="KD85" s="301"/>
      <c r="KE85" s="301"/>
      <c r="KF85" s="301"/>
      <c r="KG85" s="301"/>
      <c r="KH85" s="301"/>
      <c r="KI85" s="301"/>
      <c r="KJ85" s="301"/>
      <c r="KK85" s="301"/>
      <c r="KL85" s="301"/>
      <c r="KM85" s="301"/>
      <c r="KN85" s="301"/>
      <c r="KO85" s="301"/>
      <c r="KP85" s="301"/>
      <c r="KQ85" s="301"/>
      <c r="KR85" s="301"/>
      <c r="KS85" s="301"/>
      <c r="KT85" s="301"/>
      <c r="KU85" s="301"/>
      <c r="KV85" s="301"/>
      <c r="KW85" s="301"/>
      <c r="KX85" s="301"/>
      <c r="KY85" s="301"/>
      <c r="KZ85" s="301"/>
      <c r="LA85" s="301"/>
      <c r="LB85" s="301"/>
      <c r="LC85" s="301"/>
      <c r="LD85" s="301"/>
      <c r="LE85" s="301"/>
      <c r="LF85" s="301"/>
      <c r="LG85" s="301"/>
      <c r="LH85" s="301"/>
      <c r="LI85" s="301"/>
      <c r="LJ85" s="301"/>
      <c r="LK85" s="301"/>
      <c r="LL85" s="301"/>
      <c r="LM85" s="301"/>
      <c r="LN85" s="301"/>
      <c r="LO85" s="301"/>
      <c r="LP85" s="301"/>
      <c r="LQ85" s="301"/>
      <c r="LR85" s="301"/>
      <c r="LS85" s="301"/>
      <c r="LT85" s="301"/>
      <c r="LU85" s="301"/>
      <c r="LV85" s="301"/>
      <c r="LW85" s="301"/>
      <c r="LX85" s="301"/>
      <c r="LY85" s="301"/>
      <c r="LZ85" s="301"/>
      <c r="MA85" s="301"/>
      <c r="MB85" s="301"/>
      <c r="MC85" s="301"/>
      <c r="MD85" s="301"/>
      <c r="ME85" s="301"/>
      <c r="MF85" s="301"/>
      <c r="MG85" s="301"/>
      <c r="MH85" s="301"/>
      <c r="MI85" s="301"/>
      <c r="MJ85" s="301"/>
      <c r="MK85" s="301"/>
      <c r="ML85" s="301"/>
      <c r="MM85" s="301"/>
      <c r="MN85" s="301"/>
      <c r="MO85" s="301"/>
      <c r="MP85" s="301"/>
      <c r="MQ85" s="301"/>
      <c r="MR85" s="301"/>
      <c r="MS85" s="301"/>
      <c r="MT85" s="301"/>
      <c r="MU85" s="301"/>
      <c r="MV85" s="301"/>
      <c r="MW85" s="301"/>
      <c r="MX85" s="301"/>
      <c r="MY85" s="301"/>
      <c r="MZ85" s="301"/>
      <c r="NA85" s="301"/>
      <c r="NB85" s="301"/>
      <c r="NC85" s="301"/>
      <c r="ND85" s="301"/>
      <c r="NE85" s="301"/>
      <c r="NF85" s="301"/>
      <c r="NG85" s="301"/>
      <c r="NH85" s="301"/>
      <c r="NI85" s="301"/>
      <c r="NJ85" s="301"/>
      <c r="NK85" s="301"/>
      <c r="NL85" s="301"/>
      <c r="NM85" s="301"/>
      <c r="NN85" s="301"/>
      <c r="NO85" s="301"/>
      <c r="NP85" s="301"/>
      <c r="NQ85" s="301"/>
      <c r="NR85" s="301"/>
      <c r="NS85" s="301"/>
      <c r="NT85" s="301"/>
      <c r="NU85" s="301"/>
      <c r="NV85" s="301"/>
      <c r="NW85" s="301"/>
      <c r="NX85" s="301"/>
      <c r="NY85" s="301"/>
      <c r="NZ85" s="301"/>
      <c r="OA85" s="301"/>
      <c r="OB85" s="301"/>
      <c r="OC85" s="301"/>
      <c r="OD85" s="301"/>
      <c r="OE85" s="301"/>
      <c r="OF85" s="301"/>
      <c r="OG85" s="301"/>
      <c r="OH85" s="301"/>
      <c r="OI85" s="301"/>
      <c r="OJ85" s="301"/>
      <c r="OK85" s="301"/>
      <c r="OL85" s="301"/>
      <c r="OM85" s="301"/>
      <c r="ON85" s="301"/>
      <c r="OO85" s="301"/>
      <c r="OP85" s="301"/>
      <c r="OQ85" s="301"/>
      <c r="OR85" s="301"/>
      <c r="OS85" s="301"/>
      <c r="OT85" s="301"/>
      <c r="OU85" s="301"/>
      <c r="OV85" s="301"/>
      <c r="OW85" s="301"/>
      <c r="OX85" s="301"/>
      <c r="OY85" s="301"/>
      <c r="OZ85" s="301"/>
      <c r="PA85" s="301"/>
      <c r="PB85" s="301"/>
      <c r="PC85" s="301"/>
      <c r="PD85" s="301"/>
      <c r="PE85" s="301"/>
      <c r="PF85" s="301"/>
      <c r="PG85" s="301"/>
      <c r="PH85" s="301"/>
      <c r="PI85" s="301"/>
      <c r="PJ85" s="301"/>
      <c r="PK85" s="301"/>
      <c r="PL85" s="301"/>
      <c r="PM85" s="301"/>
      <c r="PN85" s="301"/>
      <c r="PO85" s="301"/>
      <c r="PP85" s="301"/>
      <c r="PQ85" s="301"/>
      <c r="PR85" s="301"/>
      <c r="PS85" s="301"/>
      <c r="PT85" s="301"/>
      <c r="PU85" s="301"/>
      <c r="PV85" s="301"/>
      <c r="PW85" s="301"/>
      <c r="PX85" s="301"/>
      <c r="PY85" s="301"/>
      <c r="PZ85" s="301"/>
      <c r="QA85" s="301"/>
      <c r="QB85" s="301"/>
      <c r="QC85" s="301"/>
      <c r="QD85" s="301"/>
      <c r="QE85" s="301"/>
      <c r="QF85" s="301"/>
      <c r="QG85" s="301"/>
      <c r="QH85" s="301"/>
      <c r="QI85" s="301"/>
      <c r="QJ85" s="301"/>
      <c r="QK85" s="301"/>
      <c r="QL85" s="301"/>
      <c r="QM85" s="301"/>
      <c r="QN85" s="301"/>
      <c r="QO85" s="301"/>
      <c r="QP85" s="301"/>
      <c r="QQ85" s="301"/>
      <c r="QR85" s="301"/>
      <c r="QS85" s="301"/>
      <c r="QT85" s="301"/>
      <c r="QU85" s="301"/>
      <c r="QV85" s="301"/>
      <c r="QW85" s="301"/>
      <c r="QX85" s="301"/>
      <c r="QY85" s="301"/>
      <c r="QZ85" s="301"/>
      <c r="RA85" s="301"/>
      <c r="RB85" s="301"/>
      <c r="RC85" s="301"/>
      <c r="RD85" s="301"/>
      <c r="RE85" s="301"/>
      <c r="RF85" s="301"/>
      <c r="RG85" s="301"/>
      <c r="RH85" s="301"/>
      <c r="RI85" s="301"/>
      <c r="RJ85" s="301"/>
      <c r="RK85" s="301"/>
      <c r="RL85" s="301"/>
      <c r="RM85" s="301"/>
      <c r="RN85" s="301"/>
      <c r="RO85" s="301"/>
      <c r="RP85" s="301"/>
      <c r="RQ85" s="301"/>
      <c r="RR85" s="301"/>
      <c r="RS85" s="301"/>
      <c r="RT85" s="301"/>
      <c r="RU85" s="301"/>
      <c r="RV85" s="301"/>
      <c r="RW85" s="301"/>
      <c r="RX85" s="301"/>
      <c r="RY85" s="301"/>
      <c r="RZ85" s="301"/>
      <c r="SA85" s="301"/>
      <c r="SB85" s="301"/>
      <c r="SC85" s="301"/>
      <c r="SD85" s="301"/>
      <c r="SE85" s="301"/>
      <c r="SF85" s="301"/>
      <c r="SG85" s="301"/>
      <c r="SH85" s="301"/>
      <c r="SI85" s="301"/>
      <c r="SJ85" s="301"/>
      <c r="SK85" s="301"/>
      <c r="SL85" s="301"/>
      <c r="SM85" s="301"/>
      <c r="SN85" s="301"/>
      <c r="SO85" s="301"/>
      <c r="SP85" s="301"/>
      <c r="SQ85" s="301"/>
      <c r="SR85" s="301"/>
      <c r="SS85" s="301"/>
      <c r="ST85" s="301"/>
      <c r="SU85" s="301"/>
      <c r="SV85" s="301"/>
      <c r="SW85" s="301"/>
      <c r="SX85" s="301"/>
      <c r="SY85" s="301"/>
      <c r="SZ85" s="301"/>
      <c r="TA85" s="301"/>
      <c r="TB85" s="301"/>
      <c r="TC85" s="301"/>
      <c r="TD85" s="301"/>
      <c r="TE85" s="301"/>
      <c r="TF85" s="301"/>
      <c r="TG85" s="301"/>
      <c r="TH85" s="301"/>
      <c r="TI85" s="301"/>
      <c r="TJ85" s="301"/>
      <c r="TK85" s="301"/>
      <c r="TL85" s="301"/>
      <c r="TM85" s="301"/>
      <c r="TN85" s="301"/>
      <c r="TO85" s="301"/>
      <c r="TP85" s="301"/>
      <c r="TQ85" s="301"/>
      <c r="TR85" s="301"/>
      <c r="TS85" s="301"/>
      <c r="TT85" s="301"/>
      <c r="TU85" s="301"/>
      <c r="TV85" s="301"/>
      <c r="TW85" s="301"/>
      <c r="TX85" s="301"/>
      <c r="TY85" s="301"/>
      <c r="TZ85" s="301"/>
      <c r="UA85" s="301"/>
      <c r="UB85" s="301"/>
      <c r="UC85" s="301"/>
      <c r="UD85" s="301"/>
      <c r="UE85" s="301"/>
      <c r="UF85" s="301"/>
      <c r="UG85" s="301"/>
      <c r="UH85" s="301"/>
      <c r="UI85" s="301"/>
      <c r="UJ85" s="301"/>
      <c r="UK85" s="301"/>
      <c r="UL85" s="301"/>
      <c r="UM85" s="301"/>
      <c r="UN85" s="301"/>
      <c r="UO85" s="301"/>
      <c r="UP85" s="301"/>
      <c r="UQ85" s="301"/>
      <c r="UR85" s="301"/>
      <c r="US85" s="301"/>
      <c r="UT85" s="301"/>
      <c r="UU85" s="301"/>
      <c r="UV85" s="301"/>
      <c r="UW85" s="301"/>
      <c r="UX85" s="301"/>
      <c r="UY85" s="301"/>
      <c r="UZ85" s="301"/>
      <c r="VA85" s="301"/>
      <c r="VB85" s="301"/>
      <c r="VC85" s="301"/>
      <c r="VD85" s="301"/>
      <c r="VE85" s="301"/>
      <c r="VF85" s="301"/>
      <c r="VG85" s="301"/>
      <c r="VH85" s="301"/>
      <c r="VI85" s="301"/>
      <c r="VJ85" s="301"/>
      <c r="VK85" s="301"/>
      <c r="VL85" s="301"/>
      <c r="VM85" s="301"/>
      <c r="VN85" s="301"/>
      <c r="VO85" s="301"/>
      <c r="VP85" s="301"/>
      <c r="VQ85" s="301"/>
      <c r="VR85" s="301"/>
      <c r="VS85" s="301"/>
      <c r="VT85" s="301"/>
      <c r="VU85" s="301"/>
      <c r="VV85" s="301"/>
      <c r="VW85" s="301"/>
      <c r="VX85" s="301"/>
      <c r="VY85" s="301"/>
      <c r="VZ85" s="301"/>
      <c r="WA85" s="301"/>
      <c r="WB85" s="301"/>
      <c r="WC85" s="301"/>
      <c r="WD85" s="301"/>
      <c r="WE85" s="301"/>
      <c r="WF85" s="301"/>
      <c r="WG85" s="301"/>
      <c r="WH85" s="301"/>
      <c r="WI85" s="301"/>
      <c r="WJ85" s="301"/>
      <c r="WK85" s="301"/>
      <c r="WL85" s="301"/>
      <c r="WM85" s="301"/>
      <c r="WN85" s="301"/>
      <c r="WO85" s="301"/>
      <c r="WP85" s="301"/>
      <c r="WQ85" s="301"/>
      <c r="WR85" s="301"/>
      <c r="WS85" s="301"/>
      <c r="WT85" s="301"/>
      <c r="WU85" s="301"/>
      <c r="WV85" s="301"/>
      <c r="WW85" s="301"/>
      <c r="WX85" s="301"/>
      <c r="WY85" s="301"/>
      <c r="WZ85" s="301"/>
      <c r="XA85" s="301"/>
      <c r="XB85" s="301"/>
      <c r="XC85" s="301"/>
      <c r="XD85" s="301"/>
      <c r="XE85" s="301"/>
      <c r="XF85" s="301"/>
      <c r="XG85" s="301"/>
      <c r="XH85" s="301"/>
      <c r="XI85" s="301"/>
      <c r="XJ85" s="301"/>
      <c r="XK85" s="301"/>
      <c r="XL85" s="301"/>
      <c r="XM85" s="301"/>
      <c r="XN85" s="301"/>
      <c r="XO85" s="301"/>
      <c r="XP85" s="301"/>
      <c r="XQ85" s="301"/>
      <c r="XR85" s="301"/>
      <c r="XS85" s="301"/>
      <c r="XT85" s="301"/>
      <c r="XU85" s="301"/>
      <c r="XV85" s="301"/>
      <c r="XW85" s="301"/>
      <c r="XX85" s="301"/>
      <c r="XY85" s="301"/>
      <c r="XZ85" s="301"/>
      <c r="YA85" s="301"/>
      <c r="YB85" s="301"/>
      <c r="YC85" s="301"/>
      <c r="YD85" s="301"/>
      <c r="YE85" s="301"/>
      <c r="YF85" s="301"/>
      <c r="YG85" s="301"/>
      <c r="YH85" s="301"/>
      <c r="YI85" s="301"/>
      <c r="YJ85" s="301"/>
      <c r="YK85" s="301"/>
      <c r="YL85" s="301"/>
      <c r="YM85" s="301"/>
      <c r="YN85" s="301"/>
      <c r="YO85" s="301"/>
      <c r="YP85" s="301"/>
      <c r="YQ85" s="301"/>
      <c r="YR85" s="301"/>
      <c r="YS85" s="301"/>
      <c r="YT85" s="301"/>
      <c r="YU85" s="301"/>
      <c r="YV85" s="301"/>
      <c r="YW85" s="301"/>
      <c r="YX85" s="301"/>
      <c r="YY85" s="301"/>
      <c r="YZ85" s="301"/>
      <c r="ZA85" s="301"/>
      <c r="ZB85" s="301"/>
      <c r="ZC85" s="301"/>
      <c r="ZD85" s="301"/>
      <c r="ZE85" s="301"/>
      <c r="ZF85" s="301"/>
      <c r="ZG85" s="301"/>
      <c r="ZH85" s="301"/>
      <c r="ZI85" s="301"/>
      <c r="ZJ85" s="301"/>
      <c r="ZK85" s="301"/>
      <c r="ZL85" s="301"/>
      <c r="ZM85" s="301"/>
      <c r="ZN85" s="301"/>
      <c r="ZO85" s="301"/>
      <c r="ZP85" s="301"/>
      <c r="ZQ85" s="301"/>
      <c r="ZR85" s="301"/>
      <c r="ZS85" s="301"/>
      <c r="ZT85" s="301"/>
      <c r="ZU85" s="301"/>
      <c r="ZV85" s="301"/>
      <c r="ZW85" s="301"/>
      <c r="ZX85" s="301"/>
      <c r="ZY85" s="301"/>
      <c r="ZZ85" s="301"/>
      <c r="AAA85" s="301"/>
      <c r="AAB85" s="301"/>
      <c r="AAC85" s="301"/>
      <c r="AAD85" s="301"/>
      <c r="AAE85" s="301"/>
      <c r="AAF85" s="301"/>
      <c r="AAG85" s="301"/>
      <c r="AAH85" s="301"/>
      <c r="AAI85" s="301"/>
      <c r="AAJ85" s="301"/>
      <c r="AAK85" s="301"/>
      <c r="AAL85" s="301"/>
      <c r="AAM85" s="301"/>
      <c r="AAN85" s="301"/>
      <c r="AAO85" s="301"/>
      <c r="AAP85" s="301"/>
      <c r="AAQ85" s="301"/>
      <c r="AAR85" s="301"/>
      <c r="AAS85" s="301"/>
      <c r="AAT85" s="301"/>
      <c r="AAU85" s="301"/>
      <c r="AAV85" s="301"/>
      <c r="AAW85" s="301"/>
      <c r="AAX85" s="301"/>
      <c r="AAY85" s="301"/>
      <c r="AAZ85" s="301"/>
      <c r="ABA85" s="301"/>
      <c r="ABB85" s="301"/>
      <c r="ABC85" s="301"/>
      <c r="ABD85" s="301"/>
      <c r="ABE85" s="301"/>
      <c r="ABF85" s="301"/>
      <c r="ABG85" s="301"/>
      <c r="ABH85" s="301"/>
      <c r="ABI85" s="301"/>
      <c r="ABJ85" s="301"/>
      <c r="ABK85" s="301"/>
      <c r="ABL85" s="301"/>
      <c r="ABM85" s="301"/>
      <c r="ABN85" s="301"/>
      <c r="ABO85" s="301"/>
      <c r="ABP85" s="301"/>
      <c r="ABQ85" s="301"/>
      <c r="ABR85" s="301"/>
      <c r="ABS85" s="301"/>
      <c r="ABT85" s="301"/>
      <c r="ABU85" s="301"/>
      <c r="ABV85" s="301"/>
      <c r="ABW85" s="301"/>
      <c r="ABX85" s="301"/>
      <c r="ABY85" s="301"/>
      <c r="ABZ85" s="301"/>
      <c r="ACA85" s="301"/>
      <c r="ACB85" s="301"/>
      <c r="ACC85" s="301"/>
      <c r="ACD85" s="301"/>
      <c r="ACE85" s="301"/>
      <c r="ACF85" s="301"/>
      <c r="ACG85" s="301"/>
      <c r="ACH85" s="301"/>
      <c r="ACI85" s="301"/>
      <c r="ACJ85" s="301"/>
      <c r="ACK85" s="301"/>
      <c r="ACL85" s="301"/>
      <c r="ACM85" s="301"/>
      <c r="ACN85" s="301"/>
      <c r="ACO85" s="301"/>
      <c r="ACP85" s="301"/>
      <c r="ACQ85" s="301"/>
      <c r="ACR85" s="301"/>
      <c r="ACS85" s="301"/>
      <c r="ACT85" s="301"/>
      <c r="ACU85" s="301"/>
      <c r="ACV85" s="301"/>
      <c r="ACW85" s="301"/>
      <c r="ACX85" s="301"/>
      <c r="ACY85" s="301"/>
      <c r="ACZ85" s="301"/>
      <c r="ADA85" s="301"/>
      <c r="ADB85" s="301"/>
      <c r="ADC85" s="301"/>
      <c r="ADD85" s="301"/>
      <c r="ADE85" s="301"/>
      <c r="ADF85" s="301"/>
      <c r="ADG85" s="301"/>
      <c r="ADH85" s="301"/>
      <c r="ADI85" s="301"/>
      <c r="ADJ85" s="301"/>
      <c r="ADK85" s="301"/>
      <c r="ADL85" s="301"/>
      <c r="ADM85" s="301"/>
      <c r="ADN85" s="301"/>
      <c r="ADO85" s="301"/>
      <c r="ADP85" s="301"/>
      <c r="ADQ85" s="301"/>
      <c r="ADR85" s="301"/>
      <c r="ADS85" s="301"/>
      <c r="ADT85" s="301"/>
      <c r="ADU85" s="301"/>
      <c r="ADV85" s="301"/>
      <c r="ADW85" s="301"/>
      <c r="ADX85" s="301"/>
      <c r="ADY85" s="301"/>
      <c r="ADZ85" s="301"/>
      <c r="AEA85" s="301"/>
      <c r="AEB85" s="301"/>
      <c r="AEC85" s="301"/>
      <c r="AED85" s="301"/>
      <c r="AEE85" s="301"/>
      <c r="AEF85" s="301"/>
      <c r="AEG85" s="301"/>
      <c r="AEH85" s="301"/>
      <c r="AEI85" s="301"/>
      <c r="AEJ85" s="301"/>
      <c r="AEK85" s="301"/>
      <c r="AEL85" s="301"/>
      <c r="AEM85" s="301"/>
      <c r="AEN85" s="301"/>
      <c r="AEO85" s="301"/>
      <c r="AEP85" s="301"/>
      <c r="AEQ85" s="301"/>
      <c r="AER85" s="301"/>
      <c r="AES85" s="301"/>
      <c r="AET85" s="301"/>
      <c r="AEU85" s="301"/>
      <c r="AEV85" s="301"/>
      <c r="AEW85" s="301"/>
      <c r="AEX85" s="301"/>
      <c r="AEY85" s="301"/>
      <c r="AEZ85" s="301"/>
      <c r="AFA85" s="301"/>
      <c r="AFB85" s="301"/>
      <c r="AFC85" s="301"/>
      <c r="AFD85" s="301"/>
      <c r="AFE85" s="301"/>
      <c r="AFF85" s="301"/>
      <c r="AFG85" s="301"/>
      <c r="AFH85" s="301"/>
      <c r="AFI85" s="301"/>
      <c r="AFJ85" s="301"/>
      <c r="AFK85" s="301"/>
      <c r="AFL85" s="301"/>
      <c r="AFM85" s="301"/>
      <c r="AFN85" s="301"/>
      <c r="AFO85" s="301"/>
      <c r="AFP85" s="301"/>
      <c r="AFQ85" s="301"/>
      <c r="AFR85" s="301"/>
      <c r="AFS85" s="301"/>
      <c r="AFT85" s="301"/>
      <c r="AFU85" s="301"/>
      <c r="AFV85" s="301"/>
      <c r="AFW85" s="301"/>
      <c r="AFX85" s="301"/>
      <c r="AFY85" s="301"/>
      <c r="AFZ85" s="301"/>
      <c r="AGA85" s="301"/>
      <c r="AGB85" s="301"/>
      <c r="AGC85" s="301"/>
      <c r="AGD85" s="301"/>
      <c r="AGE85" s="301"/>
      <c r="AGF85" s="301"/>
      <c r="AGG85" s="301"/>
      <c r="AGH85" s="301"/>
      <c r="AGI85" s="301"/>
      <c r="AGJ85" s="301"/>
      <c r="AGK85" s="301"/>
      <c r="AGL85" s="301"/>
      <c r="AGM85" s="301"/>
      <c r="AGN85" s="301"/>
      <c r="AGO85" s="301"/>
      <c r="AGP85" s="301"/>
      <c r="AGQ85" s="301"/>
      <c r="AGR85" s="301"/>
      <c r="AGS85" s="301"/>
      <c r="AGT85" s="301"/>
      <c r="AGU85" s="301"/>
      <c r="AGV85" s="301"/>
      <c r="AGW85" s="301"/>
      <c r="AGX85" s="301"/>
      <c r="AGY85" s="301"/>
      <c r="AGZ85" s="301"/>
      <c r="AHA85" s="301"/>
      <c r="AHB85" s="301"/>
      <c r="AHC85" s="301"/>
      <c r="AHD85" s="301"/>
      <c r="AHE85" s="301"/>
      <c r="AHF85" s="301"/>
      <c r="AHG85" s="301"/>
      <c r="AHH85" s="301"/>
      <c r="AHI85" s="301"/>
      <c r="AHJ85" s="301"/>
      <c r="AHK85" s="301"/>
      <c r="AHL85" s="301"/>
      <c r="AHM85" s="301"/>
      <c r="AHN85" s="301"/>
      <c r="AHO85" s="301"/>
      <c r="AHP85" s="301"/>
      <c r="AHQ85" s="301"/>
      <c r="AHR85" s="301"/>
      <c r="AHS85" s="301"/>
      <c r="AHT85" s="301"/>
      <c r="AHU85" s="301"/>
      <c r="AHV85" s="301"/>
      <c r="AHW85" s="301"/>
      <c r="AHX85" s="301"/>
      <c r="AHY85" s="301"/>
      <c r="AHZ85" s="301"/>
      <c r="AIA85" s="301"/>
      <c r="AIB85" s="301"/>
      <c r="AIC85" s="301"/>
      <c r="AID85" s="301"/>
      <c r="AIE85" s="301"/>
      <c r="AIF85" s="301"/>
      <c r="AIG85" s="301"/>
      <c r="AIH85" s="301"/>
      <c r="AII85" s="301"/>
      <c r="AIJ85" s="301"/>
      <c r="AIK85" s="301"/>
      <c r="AIL85" s="301"/>
      <c r="AIM85" s="301"/>
      <c r="AIN85" s="301"/>
      <c r="AIO85" s="301"/>
      <c r="AIP85" s="301"/>
      <c r="AIQ85" s="301"/>
      <c r="AIR85" s="301"/>
      <c r="AIS85" s="301"/>
      <c r="AIT85" s="301"/>
      <c r="AIU85" s="301"/>
      <c r="AIV85" s="301"/>
      <c r="AIW85" s="301"/>
      <c r="AIX85" s="301"/>
      <c r="AIY85" s="301"/>
      <c r="AIZ85" s="301"/>
      <c r="AJA85" s="301"/>
      <c r="AJB85" s="301"/>
      <c r="AJC85" s="301"/>
      <c r="AJD85" s="301"/>
      <c r="AJE85" s="301"/>
      <c r="AJF85" s="301"/>
      <c r="AJG85" s="301"/>
      <c r="AJH85" s="301"/>
      <c r="AJI85" s="301"/>
      <c r="AJJ85" s="301"/>
      <c r="AJK85" s="301"/>
      <c r="AJL85" s="301"/>
      <c r="AJM85" s="301"/>
      <c r="AJN85" s="301"/>
      <c r="AJO85" s="301"/>
      <c r="AJP85" s="301"/>
      <c r="AJQ85" s="301"/>
      <c r="AJR85" s="301"/>
      <c r="AJS85" s="301"/>
      <c r="AJT85" s="301"/>
      <c r="AJU85" s="301"/>
      <c r="AJV85" s="301"/>
      <c r="AJW85" s="301"/>
      <c r="AJX85" s="301"/>
      <c r="AJY85" s="301"/>
      <c r="AJZ85" s="301"/>
      <c r="AKA85" s="301"/>
      <c r="AKB85" s="301"/>
      <c r="AKC85" s="301"/>
      <c r="AKD85" s="301"/>
      <c r="AKE85" s="301"/>
      <c r="AKF85" s="301"/>
      <c r="AKG85" s="301"/>
      <c r="AKH85" s="301"/>
      <c r="AKI85" s="301"/>
      <c r="AKJ85" s="301"/>
      <c r="AKK85" s="301"/>
      <c r="AKL85" s="301"/>
      <c r="AKM85" s="301"/>
      <c r="AKN85" s="301"/>
      <c r="AKO85" s="301"/>
      <c r="AKP85" s="301"/>
      <c r="AKQ85" s="301"/>
      <c r="AKR85" s="301"/>
      <c r="AKS85" s="301"/>
      <c r="AKT85" s="301"/>
      <c r="AKU85" s="301"/>
      <c r="AKV85" s="301"/>
      <c r="AKW85" s="301"/>
      <c r="AKX85" s="301"/>
      <c r="AKY85" s="301"/>
      <c r="AKZ85" s="301"/>
      <c r="ALA85" s="301"/>
      <c r="ALB85" s="301"/>
      <c r="ALC85" s="301"/>
      <c r="ALD85" s="301"/>
      <c r="ALE85" s="301"/>
      <c r="ALF85" s="301"/>
      <c r="ALG85" s="301"/>
      <c r="ALH85" s="301"/>
      <c r="ALI85" s="301"/>
      <c r="ALJ85" s="301"/>
      <c r="ALK85" s="301"/>
      <c r="ALL85" s="301"/>
      <c r="ALM85" s="301"/>
      <c r="ALN85" s="301"/>
      <c r="ALO85" s="301"/>
      <c r="ALP85" s="301"/>
      <c r="ALQ85" s="301"/>
      <c r="ALR85" s="301"/>
      <c r="ALS85" s="301"/>
      <c r="ALT85" s="301"/>
      <c r="ALU85" s="301"/>
      <c r="ALV85" s="301"/>
      <c r="ALW85" s="301"/>
      <c r="ALX85" s="301"/>
      <c r="ALY85" s="301"/>
      <c r="ALZ85" s="301"/>
      <c r="AMA85" s="301"/>
      <c r="AMB85" s="301"/>
      <c r="AMC85" s="301"/>
      <c r="AMD85" s="301"/>
      <c r="AME85" s="301"/>
      <c r="AMF85" s="301"/>
      <c r="AMG85" s="301"/>
      <c r="AMH85" s="301"/>
      <c r="AMI85" s="301"/>
      <c r="AMJ85" s="301"/>
      <c r="AMK85" s="301"/>
    </row>
    <row r="86" spans="1:1025" ht="13.5" thickBot="1" x14ac:dyDescent="0.25">
      <c r="A86" s="271" t="s">
        <v>186</v>
      </c>
      <c r="B86" s="271"/>
      <c r="C86" s="271"/>
      <c r="D86" s="270"/>
      <c r="E86" s="270"/>
      <c r="F86" s="370"/>
      <c r="H86" s="301"/>
      <c r="I86" s="301"/>
      <c r="J86" s="301"/>
      <c r="K86" s="301"/>
      <c r="L86" s="301"/>
      <c r="M86" s="301"/>
      <c r="N86" s="301"/>
      <c r="O86" s="301"/>
      <c r="P86" s="301"/>
      <c r="Q86" s="301"/>
      <c r="R86" s="301"/>
      <c r="S86" s="301"/>
      <c r="T86" s="301"/>
      <c r="U86" s="301"/>
      <c r="V86" s="301"/>
      <c r="W86" s="301"/>
      <c r="X86" s="301"/>
      <c r="Y86" s="301"/>
      <c r="Z86" s="301"/>
      <c r="AA86" s="301"/>
      <c r="AB86" s="301"/>
      <c r="AC86" s="301"/>
      <c r="AD86" s="301"/>
      <c r="AE86" s="301"/>
      <c r="AF86" s="301"/>
      <c r="AG86" s="301"/>
      <c r="AH86" s="301"/>
      <c r="AI86" s="301"/>
      <c r="AJ86" s="301"/>
      <c r="AK86" s="301"/>
      <c r="AL86" s="301"/>
      <c r="AM86" s="301"/>
      <c r="AN86" s="301"/>
      <c r="AO86" s="301"/>
      <c r="AP86" s="301"/>
      <c r="AQ86" s="301"/>
      <c r="AR86" s="301"/>
      <c r="AS86" s="301"/>
      <c r="AT86" s="301"/>
      <c r="AU86" s="301"/>
      <c r="AV86" s="301"/>
      <c r="AW86" s="301"/>
      <c r="AX86" s="301"/>
      <c r="AY86" s="301"/>
      <c r="AZ86" s="301"/>
      <c r="BA86" s="301"/>
      <c r="BB86" s="301"/>
      <c r="BC86" s="301"/>
      <c r="BD86" s="301"/>
      <c r="BE86" s="301"/>
      <c r="BF86" s="301"/>
      <c r="BG86" s="301"/>
      <c r="BH86" s="301"/>
      <c r="BI86" s="301"/>
      <c r="BJ86" s="301"/>
      <c r="BK86" s="301"/>
      <c r="BL86" s="301"/>
      <c r="BM86" s="301"/>
      <c r="BN86" s="301"/>
      <c r="BO86" s="301"/>
      <c r="BP86" s="301"/>
      <c r="BQ86" s="301"/>
      <c r="BR86" s="301"/>
      <c r="BS86" s="301"/>
      <c r="BT86" s="301"/>
      <c r="BU86" s="301"/>
      <c r="BV86" s="301"/>
      <c r="BW86" s="301"/>
      <c r="BX86" s="301"/>
      <c r="BY86" s="301"/>
      <c r="BZ86" s="301"/>
      <c r="CA86" s="301"/>
      <c r="CB86" s="301"/>
      <c r="CC86" s="301"/>
      <c r="CD86" s="301"/>
      <c r="CE86" s="301"/>
      <c r="CF86" s="301"/>
      <c r="CG86" s="301"/>
      <c r="CH86" s="301"/>
      <c r="CI86" s="301"/>
      <c r="CJ86" s="301"/>
      <c r="CK86" s="301"/>
      <c r="CL86" s="301"/>
      <c r="CM86" s="301"/>
      <c r="CN86" s="301"/>
      <c r="CO86" s="301"/>
      <c r="CP86" s="301"/>
      <c r="CQ86" s="301"/>
      <c r="CR86" s="301"/>
      <c r="CS86" s="301"/>
      <c r="CT86" s="301"/>
      <c r="CU86" s="301"/>
      <c r="CV86" s="301"/>
      <c r="CW86" s="301"/>
      <c r="CX86" s="301"/>
      <c r="CY86" s="301"/>
      <c r="CZ86" s="301"/>
      <c r="DA86" s="301"/>
      <c r="DB86" s="301"/>
      <c r="DC86" s="301"/>
      <c r="DD86" s="301"/>
      <c r="DE86" s="301"/>
      <c r="DF86" s="301"/>
      <c r="DG86" s="301"/>
      <c r="DH86" s="301"/>
      <c r="DI86" s="301"/>
      <c r="DJ86" s="301"/>
      <c r="DK86" s="301"/>
      <c r="DL86" s="301"/>
      <c r="DM86" s="301"/>
      <c r="DN86" s="301"/>
      <c r="DO86" s="301"/>
      <c r="DP86" s="301"/>
      <c r="DQ86" s="301"/>
      <c r="DR86" s="301"/>
      <c r="DS86" s="301"/>
      <c r="DT86" s="301"/>
      <c r="DU86" s="301"/>
      <c r="DV86" s="301"/>
      <c r="DW86" s="301"/>
      <c r="DX86" s="301"/>
      <c r="DY86" s="301"/>
      <c r="DZ86" s="301"/>
      <c r="EA86" s="301"/>
      <c r="EB86" s="301"/>
      <c r="EC86" s="301"/>
      <c r="ED86" s="301"/>
      <c r="EE86" s="301"/>
      <c r="EF86" s="301"/>
      <c r="EG86" s="301"/>
      <c r="EH86" s="301"/>
      <c r="EI86" s="301"/>
      <c r="EJ86" s="301"/>
      <c r="EK86" s="301"/>
      <c r="EL86" s="301"/>
      <c r="EM86" s="301"/>
      <c r="EN86" s="301"/>
      <c r="EO86" s="301"/>
      <c r="EP86" s="301"/>
      <c r="EQ86" s="301"/>
      <c r="ER86" s="301"/>
      <c r="ES86" s="301"/>
      <c r="ET86" s="301"/>
      <c r="EU86" s="301"/>
      <c r="EV86" s="301"/>
      <c r="EW86" s="301"/>
      <c r="EX86" s="301"/>
      <c r="EY86" s="301"/>
      <c r="EZ86" s="301"/>
      <c r="FA86" s="301"/>
      <c r="FB86" s="301"/>
      <c r="FC86" s="301"/>
      <c r="FD86" s="301"/>
      <c r="FE86" s="301"/>
      <c r="FF86" s="301"/>
      <c r="FG86" s="301"/>
      <c r="FH86" s="301"/>
      <c r="FI86" s="301"/>
      <c r="FJ86" s="301"/>
      <c r="FK86" s="301"/>
      <c r="FL86" s="301"/>
      <c r="FM86" s="301"/>
      <c r="FN86" s="301"/>
      <c r="FO86" s="301"/>
      <c r="FP86" s="301"/>
      <c r="FQ86" s="301"/>
      <c r="FR86" s="301"/>
      <c r="FS86" s="301"/>
      <c r="FT86" s="301"/>
      <c r="FU86" s="301"/>
      <c r="FV86" s="301"/>
      <c r="FW86" s="301"/>
      <c r="FX86" s="301"/>
      <c r="FY86" s="301"/>
      <c r="FZ86" s="301"/>
      <c r="GA86" s="301"/>
      <c r="GB86" s="301"/>
      <c r="GC86" s="301"/>
      <c r="GD86" s="301"/>
      <c r="GE86" s="301"/>
      <c r="GF86" s="301"/>
      <c r="GG86" s="301"/>
      <c r="GH86" s="301"/>
      <c r="GI86" s="301"/>
      <c r="GJ86" s="301"/>
      <c r="GK86" s="301"/>
      <c r="GL86" s="301"/>
      <c r="GM86" s="301"/>
      <c r="GN86" s="301"/>
      <c r="GO86" s="301"/>
      <c r="GP86" s="301"/>
      <c r="GQ86" s="301"/>
      <c r="GR86" s="301"/>
      <c r="GS86" s="301"/>
      <c r="GT86" s="301"/>
      <c r="GU86" s="301"/>
      <c r="GV86" s="301"/>
      <c r="GW86" s="301"/>
      <c r="GX86" s="301"/>
      <c r="GY86" s="301"/>
      <c r="GZ86" s="301"/>
      <c r="HA86" s="301"/>
      <c r="HB86" s="301"/>
      <c r="HC86" s="301"/>
      <c r="HD86" s="301"/>
      <c r="HE86" s="301"/>
      <c r="HF86" s="301"/>
      <c r="HG86" s="301"/>
      <c r="HH86" s="301"/>
      <c r="HI86" s="301"/>
      <c r="HJ86" s="301"/>
      <c r="HK86" s="301"/>
      <c r="HL86" s="301"/>
      <c r="HM86" s="301"/>
      <c r="HN86" s="301"/>
      <c r="HO86" s="301"/>
      <c r="HP86" s="301"/>
      <c r="HQ86" s="301"/>
      <c r="HR86" s="301"/>
      <c r="HS86" s="301"/>
      <c r="HT86" s="301"/>
      <c r="HU86" s="301"/>
      <c r="HV86" s="301"/>
      <c r="HW86" s="301"/>
      <c r="HX86" s="301"/>
      <c r="HY86" s="301"/>
      <c r="HZ86" s="301"/>
      <c r="IA86" s="301"/>
      <c r="IB86" s="301"/>
      <c r="IC86" s="301"/>
      <c r="ID86" s="301"/>
      <c r="IE86" s="301"/>
      <c r="IF86" s="301"/>
      <c r="IG86" s="301"/>
      <c r="IH86" s="301"/>
      <c r="II86" s="301"/>
      <c r="IJ86" s="301"/>
      <c r="IK86" s="301"/>
      <c r="IL86" s="301"/>
      <c r="IM86" s="301"/>
      <c r="IN86" s="301"/>
      <c r="IO86" s="301"/>
      <c r="IP86" s="301"/>
      <c r="IQ86" s="301"/>
      <c r="IR86" s="301"/>
      <c r="IS86" s="301"/>
      <c r="IT86" s="301"/>
      <c r="IU86" s="301"/>
      <c r="IV86" s="301"/>
      <c r="IW86" s="301"/>
      <c r="IX86" s="301"/>
      <c r="IY86" s="301"/>
      <c r="IZ86" s="301"/>
      <c r="JA86" s="301"/>
      <c r="JB86" s="301"/>
      <c r="JC86" s="301"/>
      <c r="JD86" s="301"/>
      <c r="JE86" s="301"/>
      <c r="JF86" s="301"/>
      <c r="JG86" s="301"/>
      <c r="JH86" s="301"/>
      <c r="JI86" s="301"/>
      <c r="JJ86" s="301"/>
      <c r="JK86" s="301"/>
      <c r="JL86" s="301"/>
      <c r="JM86" s="301"/>
      <c r="JN86" s="301"/>
      <c r="JO86" s="301"/>
      <c r="JP86" s="301"/>
      <c r="JQ86" s="301"/>
      <c r="JR86" s="301"/>
      <c r="JS86" s="301"/>
      <c r="JT86" s="301"/>
      <c r="JU86" s="301"/>
      <c r="JV86" s="301"/>
      <c r="JW86" s="301"/>
      <c r="JX86" s="301"/>
      <c r="JY86" s="301"/>
      <c r="JZ86" s="301"/>
      <c r="KA86" s="301"/>
      <c r="KB86" s="301"/>
      <c r="KC86" s="301"/>
      <c r="KD86" s="301"/>
      <c r="KE86" s="301"/>
      <c r="KF86" s="301"/>
      <c r="KG86" s="301"/>
      <c r="KH86" s="301"/>
      <c r="KI86" s="301"/>
      <c r="KJ86" s="301"/>
      <c r="KK86" s="301"/>
      <c r="KL86" s="301"/>
      <c r="KM86" s="301"/>
      <c r="KN86" s="301"/>
      <c r="KO86" s="301"/>
      <c r="KP86" s="301"/>
      <c r="KQ86" s="301"/>
      <c r="KR86" s="301"/>
      <c r="KS86" s="301"/>
      <c r="KT86" s="301"/>
      <c r="KU86" s="301"/>
      <c r="KV86" s="301"/>
      <c r="KW86" s="301"/>
      <c r="KX86" s="301"/>
      <c r="KY86" s="301"/>
      <c r="KZ86" s="301"/>
      <c r="LA86" s="301"/>
      <c r="LB86" s="301"/>
      <c r="LC86" s="301"/>
      <c r="LD86" s="301"/>
      <c r="LE86" s="301"/>
      <c r="LF86" s="301"/>
      <c r="LG86" s="301"/>
      <c r="LH86" s="301"/>
      <c r="LI86" s="301"/>
      <c r="LJ86" s="301"/>
      <c r="LK86" s="301"/>
      <c r="LL86" s="301"/>
      <c r="LM86" s="301"/>
      <c r="LN86" s="301"/>
      <c r="LO86" s="301"/>
      <c r="LP86" s="301"/>
      <c r="LQ86" s="301"/>
      <c r="LR86" s="301"/>
      <c r="LS86" s="301"/>
      <c r="LT86" s="301"/>
      <c r="LU86" s="301"/>
      <c r="LV86" s="301"/>
      <c r="LW86" s="301"/>
      <c r="LX86" s="301"/>
      <c r="LY86" s="301"/>
      <c r="LZ86" s="301"/>
      <c r="MA86" s="301"/>
      <c r="MB86" s="301"/>
      <c r="MC86" s="301"/>
      <c r="MD86" s="301"/>
      <c r="ME86" s="301"/>
      <c r="MF86" s="301"/>
      <c r="MG86" s="301"/>
      <c r="MH86" s="301"/>
      <c r="MI86" s="301"/>
      <c r="MJ86" s="301"/>
      <c r="MK86" s="301"/>
      <c r="ML86" s="301"/>
      <c r="MM86" s="301"/>
      <c r="MN86" s="301"/>
      <c r="MO86" s="301"/>
      <c r="MP86" s="301"/>
      <c r="MQ86" s="301"/>
      <c r="MR86" s="301"/>
      <c r="MS86" s="301"/>
      <c r="MT86" s="301"/>
      <c r="MU86" s="301"/>
      <c r="MV86" s="301"/>
      <c r="MW86" s="301"/>
      <c r="MX86" s="301"/>
      <c r="MY86" s="301"/>
      <c r="MZ86" s="301"/>
      <c r="NA86" s="301"/>
      <c r="NB86" s="301"/>
      <c r="NC86" s="301"/>
      <c r="ND86" s="301"/>
      <c r="NE86" s="301"/>
      <c r="NF86" s="301"/>
      <c r="NG86" s="301"/>
      <c r="NH86" s="301"/>
      <c r="NI86" s="301"/>
      <c r="NJ86" s="301"/>
      <c r="NK86" s="301"/>
      <c r="NL86" s="301"/>
      <c r="NM86" s="301"/>
      <c r="NN86" s="301"/>
      <c r="NO86" s="301"/>
      <c r="NP86" s="301"/>
      <c r="NQ86" s="301"/>
      <c r="NR86" s="301"/>
      <c r="NS86" s="301"/>
      <c r="NT86" s="301"/>
      <c r="NU86" s="301"/>
      <c r="NV86" s="301"/>
      <c r="NW86" s="301"/>
      <c r="NX86" s="301"/>
      <c r="NY86" s="301"/>
      <c r="NZ86" s="301"/>
      <c r="OA86" s="301"/>
      <c r="OB86" s="301"/>
      <c r="OC86" s="301"/>
      <c r="OD86" s="301"/>
      <c r="OE86" s="301"/>
      <c r="OF86" s="301"/>
      <c r="OG86" s="301"/>
      <c r="OH86" s="301"/>
      <c r="OI86" s="301"/>
      <c r="OJ86" s="301"/>
      <c r="OK86" s="301"/>
      <c r="OL86" s="301"/>
      <c r="OM86" s="301"/>
      <c r="ON86" s="301"/>
      <c r="OO86" s="301"/>
      <c r="OP86" s="301"/>
      <c r="OQ86" s="301"/>
      <c r="OR86" s="301"/>
      <c r="OS86" s="301"/>
      <c r="OT86" s="301"/>
      <c r="OU86" s="301"/>
      <c r="OV86" s="301"/>
      <c r="OW86" s="301"/>
      <c r="OX86" s="301"/>
      <c r="OY86" s="301"/>
      <c r="OZ86" s="301"/>
      <c r="PA86" s="301"/>
      <c r="PB86" s="301"/>
      <c r="PC86" s="301"/>
      <c r="PD86" s="301"/>
      <c r="PE86" s="301"/>
      <c r="PF86" s="301"/>
      <c r="PG86" s="301"/>
      <c r="PH86" s="301"/>
      <c r="PI86" s="301"/>
      <c r="PJ86" s="301"/>
      <c r="PK86" s="301"/>
      <c r="PL86" s="301"/>
      <c r="PM86" s="301"/>
      <c r="PN86" s="301"/>
      <c r="PO86" s="301"/>
      <c r="PP86" s="301"/>
      <c r="PQ86" s="301"/>
      <c r="PR86" s="301"/>
      <c r="PS86" s="301"/>
      <c r="PT86" s="301"/>
      <c r="PU86" s="301"/>
      <c r="PV86" s="301"/>
      <c r="PW86" s="301"/>
      <c r="PX86" s="301"/>
      <c r="PY86" s="301"/>
      <c r="PZ86" s="301"/>
      <c r="QA86" s="301"/>
      <c r="QB86" s="301"/>
      <c r="QC86" s="301"/>
      <c r="QD86" s="301"/>
      <c r="QE86" s="301"/>
      <c r="QF86" s="301"/>
      <c r="QG86" s="301"/>
      <c r="QH86" s="301"/>
      <c r="QI86" s="301"/>
      <c r="QJ86" s="301"/>
      <c r="QK86" s="301"/>
      <c r="QL86" s="301"/>
      <c r="QM86" s="301"/>
      <c r="QN86" s="301"/>
      <c r="QO86" s="301"/>
      <c r="QP86" s="301"/>
      <c r="QQ86" s="301"/>
      <c r="QR86" s="301"/>
      <c r="QS86" s="301"/>
      <c r="QT86" s="301"/>
      <c r="QU86" s="301"/>
      <c r="QV86" s="301"/>
      <c r="QW86" s="301"/>
      <c r="QX86" s="301"/>
      <c r="QY86" s="301"/>
      <c r="QZ86" s="301"/>
      <c r="RA86" s="301"/>
      <c r="RB86" s="301"/>
      <c r="RC86" s="301"/>
      <c r="RD86" s="301"/>
      <c r="RE86" s="301"/>
      <c r="RF86" s="301"/>
      <c r="RG86" s="301"/>
      <c r="RH86" s="301"/>
      <c r="RI86" s="301"/>
      <c r="RJ86" s="301"/>
      <c r="RK86" s="301"/>
      <c r="RL86" s="301"/>
      <c r="RM86" s="301"/>
      <c r="RN86" s="301"/>
      <c r="RO86" s="301"/>
      <c r="RP86" s="301"/>
      <c r="RQ86" s="301"/>
      <c r="RR86" s="301"/>
      <c r="RS86" s="301"/>
      <c r="RT86" s="301"/>
      <c r="RU86" s="301"/>
      <c r="RV86" s="301"/>
      <c r="RW86" s="301"/>
      <c r="RX86" s="301"/>
      <c r="RY86" s="301"/>
      <c r="RZ86" s="301"/>
      <c r="SA86" s="301"/>
      <c r="SB86" s="301"/>
      <c r="SC86" s="301"/>
      <c r="SD86" s="301"/>
      <c r="SE86" s="301"/>
      <c r="SF86" s="301"/>
      <c r="SG86" s="301"/>
      <c r="SH86" s="301"/>
      <c r="SI86" s="301"/>
      <c r="SJ86" s="301"/>
      <c r="SK86" s="301"/>
      <c r="SL86" s="301"/>
      <c r="SM86" s="301"/>
      <c r="SN86" s="301"/>
      <c r="SO86" s="301"/>
      <c r="SP86" s="301"/>
      <c r="SQ86" s="301"/>
      <c r="SR86" s="301"/>
      <c r="SS86" s="301"/>
      <c r="ST86" s="301"/>
      <c r="SU86" s="301"/>
      <c r="SV86" s="301"/>
      <c r="SW86" s="301"/>
      <c r="SX86" s="301"/>
      <c r="SY86" s="301"/>
      <c r="SZ86" s="301"/>
      <c r="TA86" s="301"/>
      <c r="TB86" s="301"/>
      <c r="TC86" s="301"/>
      <c r="TD86" s="301"/>
      <c r="TE86" s="301"/>
      <c r="TF86" s="301"/>
      <c r="TG86" s="301"/>
      <c r="TH86" s="301"/>
      <c r="TI86" s="301"/>
      <c r="TJ86" s="301"/>
      <c r="TK86" s="301"/>
      <c r="TL86" s="301"/>
      <c r="TM86" s="301"/>
      <c r="TN86" s="301"/>
      <c r="TO86" s="301"/>
      <c r="TP86" s="301"/>
      <c r="TQ86" s="301"/>
      <c r="TR86" s="301"/>
      <c r="TS86" s="301"/>
      <c r="TT86" s="301"/>
      <c r="TU86" s="301"/>
      <c r="TV86" s="301"/>
      <c r="TW86" s="301"/>
      <c r="TX86" s="301"/>
      <c r="TY86" s="301"/>
      <c r="TZ86" s="301"/>
      <c r="UA86" s="301"/>
      <c r="UB86" s="301"/>
      <c r="UC86" s="301"/>
      <c r="UD86" s="301"/>
      <c r="UE86" s="301"/>
      <c r="UF86" s="301"/>
      <c r="UG86" s="301"/>
      <c r="UH86" s="301"/>
      <c r="UI86" s="301"/>
      <c r="UJ86" s="301"/>
      <c r="UK86" s="301"/>
      <c r="UL86" s="301"/>
      <c r="UM86" s="301"/>
      <c r="UN86" s="301"/>
      <c r="UO86" s="301"/>
      <c r="UP86" s="301"/>
      <c r="UQ86" s="301"/>
      <c r="UR86" s="301"/>
      <c r="US86" s="301"/>
      <c r="UT86" s="301"/>
      <c r="UU86" s="301"/>
      <c r="UV86" s="301"/>
      <c r="UW86" s="301"/>
      <c r="UX86" s="301"/>
      <c r="UY86" s="301"/>
      <c r="UZ86" s="301"/>
      <c r="VA86" s="301"/>
      <c r="VB86" s="301"/>
      <c r="VC86" s="301"/>
      <c r="VD86" s="301"/>
      <c r="VE86" s="301"/>
      <c r="VF86" s="301"/>
      <c r="VG86" s="301"/>
      <c r="VH86" s="301"/>
      <c r="VI86" s="301"/>
      <c r="VJ86" s="301"/>
      <c r="VK86" s="301"/>
      <c r="VL86" s="301"/>
      <c r="VM86" s="301"/>
      <c r="VN86" s="301"/>
      <c r="VO86" s="301"/>
      <c r="VP86" s="301"/>
      <c r="VQ86" s="301"/>
      <c r="VR86" s="301"/>
      <c r="VS86" s="301"/>
      <c r="VT86" s="301"/>
      <c r="VU86" s="301"/>
      <c r="VV86" s="301"/>
      <c r="VW86" s="301"/>
      <c r="VX86" s="301"/>
      <c r="VY86" s="301"/>
      <c r="VZ86" s="301"/>
      <c r="WA86" s="301"/>
      <c r="WB86" s="301"/>
      <c r="WC86" s="301"/>
      <c r="WD86" s="301"/>
      <c r="WE86" s="301"/>
      <c r="WF86" s="301"/>
      <c r="WG86" s="301"/>
      <c r="WH86" s="301"/>
      <c r="WI86" s="301"/>
      <c r="WJ86" s="301"/>
      <c r="WK86" s="301"/>
      <c r="WL86" s="301"/>
      <c r="WM86" s="301"/>
      <c r="WN86" s="301"/>
      <c r="WO86" s="301"/>
      <c r="WP86" s="301"/>
      <c r="WQ86" s="301"/>
      <c r="WR86" s="301"/>
      <c r="WS86" s="301"/>
      <c r="WT86" s="301"/>
      <c r="WU86" s="301"/>
      <c r="WV86" s="301"/>
      <c r="WW86" s="301"/>
      <c r="WX86" s="301"/>
      <c r="WY86" s="301"/>
      <c r="WZ86" s="301"/>
      <c r="XA86" s="301"/>
      <c r="XB86" s="301"/>
      <c r="XC86" s="301"/>
      <c r="XD86" s="301"/>
      <c r="XE86" s="301"/>
      <c r="XF86" s="301"/>
      <c r="XG86" s="301"/>
      <c r="XH86" s="301"/>
      <c r="XI86" s="301"/>
      <c r="XJ86" s="301"/>
      <c r="XK86" s="301"/>
      <c r="XL86" s="301"/>
      <c r="XM86" s="301"/>
      <c r="XN86" s="301"/>
      <c r="XO86" s="301"/>
      <c r="XP86" s="301"/>
      <c r="XQ86" s="301"/>
      <c r="XR86" s="301"/>
      <c r="XS86" s="301"/>
      <c r="XT86" s="301"/>
      <c r="XU86" s="301"/>
      <c r="XV86" s="301"/>
      <c r="XW86" s="301"/>
      <c r="XX86" s="301"/>
      <c r="XY86" s="301"/>
      <c r="XZ86" s="301"/>
      <c r="YA86" s="301"/>
      <c r="YB86" s="301"/>
      <c r="YC86" s="301"/>
      <c r="YD86" s="301"/>
      <c r="YE86" s="301"/>
      <c r="YF86" s="301"/>
      <c r="YG86" s="301"/>
      <c r="YH86" s="301"/>
      <c r="YI86" s="301"/>
      <c r="YJ86" s="301"/>
      <c r="YK86" s="301"/>
      <c r="YL86" s="301"/>
      <c r="YM86" s="301"/>
      <c r="YN86" s="301"/>
      <c r="YO86" s="301"/>
      <c r="YP86" s="301"/>
      <c r="YQ86" s="301"/>
      <c r="YR86" s="301"/>
      <c r="YS86" s="301"/>
      <c r="YT86" s="301"/>
      <c r="YU86" s="301"/>
      <c r="YV86" s="301"/>
      <c r="YW86" s="301"/>
      <c r="YX86" s="301"/>
      <c r="YY86" s="301"/>
      <c r="YZ86" s="301"/>
      <c r="ZA86" s="301"/>
      <c r="ZB86" s="301"/>
      <c r="ZC86" s="301"/>
      <c r="ZD86" s="301"/>
      <c r="ZE86" s="301"/>
      <c r="ZF86" s="301"/>
      <c r="ZG86" s="301"/>
      <c r="ZH86" s="301"/>
      <c r="ZI86" s="301"/>
      <c r="ZJ86" s="301"/>
      <c r="ZK86" s="301"/>
      <c r="ZL86" s="301"/>
      <c r="ZM86" s="301"/>
      <c r="ZN86" s="301"/>
      <c r="ZO86" s="301"/>
      <c r="ZP86" s="301"/>
      <c r="ZQ86" s="301"/>
      <c r="ZR86" s="301"/>
      <c r="ZS86" s="301"/>
      <c r="ZT86" s="301"/>
      <c r="ZU86" s="301"/>
      <c r="ZV86" s="301"/>
      <c r="ZW86" s="301"/>
      <c r="ZX86" s="301"/>
      <c r="ZY86" s="301"/>
      <c r="ZZ86" s="301"/>
      <c r="AAA86" s="301"/>
      <c r="AAB86" s="301"/>
      <c r="AAC86" s="301"/>
      <c r="AAD86" s="301"/>
      <c r="AAE86" s="301"/>
      <c r="AAF86" s="301"/>
      <c r="AAG86" s="301"/>
      <c r="AAH86" s="301"/>
      <c r="AAI86" s="301"/>
      <c r="AAJ86" s="301"/>
      <c r="AAK86" s="301"/>
      <c r="AAL86" s="301"/>
      <c r="AAM86" s="301"/>
      <c r="AAN86" s="301"/>
      <c r="AAO86" s="301"/>
      <c r="AAP86" s="301"/>
      <c r="AAQ86" s="301"/>
      <c r="AAR86" s="301"/>
      <c r="AAS86" s="301"/>
      <c r="AAT86" s="301"/>
      <c r="AAU86" s="301"/>
      <c r="AAV86" s="301"/>
      <c r="AAW86" s="301"/>
      <c r="AAX86" s="301"/>
      <c r="AAY86" s="301"/>
      <c r="AAZ86" s="301"/>
      <c r="ABA86" s="301"/>
      <c r="ABB86" s="301"/>
      <c r="ABC86" s="301"/>
      <c r="ABD86" s="301"/>
      <c r="ABE86" s="301"/>
      <c r="ABF86" s="301"/>
      <c r="ABG86" s="301"/>
      <c r="ABH86" s="301"/>
      <c r="ABI86" s="301"/>
      <c r="ABJ86" s="301"/>
      <c r="ABK86" s="301"/>
      <c r="ABL86" s="301"/>
      <c r="ABM86" s="301"/>
      <c r="ABN86" s="301"/>
      <c r="ABO86" s="301"/>
      <c r="ABP86" s="301"/>
      <c r="ABQ86" s="301"/>
      <c r="ABR86" s="301"/>
      <c r="ABS86" s="301"/>
      <c r="ABT86" s="301"/>
      <c r="ABU86" s="301"/>
      <c r="ABV86" s="301"/>
      <c r="ABW86" s="301"/>
      <c r="ABX86" s="301"/>
      <c r="ABY86" s="301"/>
      <c r="ABZ86" s="301"/>
      <c r="ACA86" s="301"/>
      <c r="ACB86" s="301"/>
      <c r="ACC86" s="301"/>
      <c r="ACD86" s="301"/>
      <c r="ACE86" s="301"/>
      <c r="ACF86" s="301"/>
      <c r="ACG86" s="301"/>
      <c r="ACH86" s="301"/>
      <c r="ACI86" s="301"/>
      <c r="ACJ86" s="301"/>
      <c r="ACK86" s="301"/>
      <c r="ACL86" s="301"/>
      <c r="ACM86" s="301"/>
      <c r="ACN86" s="301"/>
      <c r="ACO86" s="301"/>
      <c r="ACP86" s="301"/>
      <c r="ACQ86" s="301"/>
      <c r="ACR86" s="301"/>
      <c r="ACS86" s="301"/>
      <c r="ACT86" s="301"/>
      <c r="ACU86" s="301"/>
      <c r="ACV86" s="301"/>
      <c r="ACW86" s="301"/>
      <c r="ACX86" s="301"/>
      <c r="ACY86" s="301"/>
      <c r="ACZ86" s="301"/>
      <c r="ADA86" s="301"/>
      <c r="ADB86" s="301"/>
      <c r="ADC86" s="301"/>
      <c r="ADD86" s="301"/>
      <c r="ADE86" s="301"/>
      <c r="ADF86" s="301"/>
      <c r="ADG86" s="301"/>
      <c r="ADH86" s="301"/>
      <c r="ADI86" s="301"/>
      <c r="ADJ86" s="301"/>
      <c r="ADK86" s="301"/>
      <c r="ADL86" s="301"/>
      <c r="ADM86" s="301"/>
      <c r="ADN86" s="301"/>
      <c r="ADO86" s="301"/>
      <c r="ADP86" s="301"/>
      <c r="ADQ86" s="301"/>
      <c r="ADR86" s="301"/>
      <c r="ADS86" s="301"/>
      <c r="ADT86" s="301"/>
      <c r="ADU86" s="301"/>
      <c r="ADV86" s="301"/>
      <c r="ADW86" s="301"/>
      <c r="ADX86" s="301"/>
      <c r="ADY86" s="301"/>
      <c r="ADZ86" s="301"/>
      <c r="AEA86" s="301"/>
      <c r="AEB86" s="301"/>
      <c r="AEC86" s="301"/>
      <c r="AED86" s="301"/>
      <c r="AEE86" s="301"/>
      <c r="AEF86" s="301"/>
      <c r="AEG86" s="301"/>
      <c r="AEH86" s="301"/>
      <c r="AEI86" s="301"/>
      <c r="AEJ86" s="301"/>
      <c r="AEK86" s="301"/>
      <c r="AEL86" s="301"/>
      <c r="AEM86" s="301"/>
      <c r="AEN86" s="301"/>
      <c r="AEO86" s="301"/>
      <c r="AEP86" s="301"/>
      <c r="AEQ86" s="301"/>
      <c r="AER86" s="301"/>
      <c r="AES86" s="301"/>
      <c r="AET86" s="301"/>
      <c r="AEU86" s="301"/>
      <c r="AEV86" s="301"/>
      <c r="AEW86" s="301"/>
      <c r="AEX86" s="301"/>
      <c r="AEY86" s="301"/>
      <c r="AEZ86" s="301"/>
      <c r="AFA86" s="301"/>
      <c r="AFB86" s="301"/>
      <c r="AFC86" s="301"/>
      <c r="AFD86" s="301"/>
      <c r="AFE86" s="301"/>
      <c r="AFF86" s="301"/>
      <c r="AFG86" s="301"/>
      <c r="AFH86" s="301"/>
      <c r="AFI86" s="301"/>
      <c r="AFJ86" s="301"/>
      <c r="AFK86" s="301"/>
      <c r="AFL86" s="301"/>
      <c r="AFM86" s="301"/>
      <c r="AFN86" s="301"/>
      <c r="AFO86" s="301"/>
      <c r="AFP86" s="301"/>
      <c r="AFQ86" s="301"/>
      <c r="AFR86" s="301"/>
      <c r="AFS86" s="301"/>
      <c r="AFT86" s="301"/>
      <c r="AFU86" s="301"/>
      <c r="AFV86" s="301"/>
      <c r="AFW86" s="301"/>
      <c r="AFX86" s="301"/>
      <c r="AFY86" s="301"/>
      <c r="AFZ86" s="301"/>
      <c r="AGA86" s="301"/>
      <c r="AGB86" s="301"/>
      <c r="AGC86" s="301"/>
      <c r="AGD86" s="301"/>
      <c r="AGE86" s="301"/>
      <c r="AGF86" s="301"/>
      <c r="AGG86" s="301"/>
      <c r="AGH86" s="301"/>
      <c r="AGI86" s="301"/>
      <c r="AGJ86" s="301"/>
      <c r="AGK86" s="301"/>
      <c r="AGL86" s="301"/>
      <c r="AGM86" s="301"/>
      <c r="AGN86" s="301"/>
      <c r="AGO86" s="301"/>
      <c r="AGP86" s="301"/>
      <c r="AGQ86" s="301"/>
      <c r="AGR86" s="301"/>
      <c r="AGS86" s="301"/>
      <c r="AGT86" s="301"/>
      <c r="AGU86" s="301"/>
      <c r="AGV86" s="301"/>
      <c r="AGW86" s="301"/>
      <c r="AGX86" s="301"/>
      <c r="AGY86" s="301"/>
      <c r="AGZ86" s="301"/>
      <c r="AHA86" s="301"/>
      <c r="AHB86" s="301"/>
      <c r="AHC86" s="301"/>
      <c r="AHD86" s="301"/>
      <c r="AHE86" s="301"/>
      <c r="AHF86" s="301"/>
      <c r="AHG86" s="301"/>
      <c r="AHH86" s="301"/>
      <c r="AHI86" s="301"/>
      <c r="AHJ86" s="301"/>
      <c r="AHK86" s="301"/>
      <c r="AHL86" s="301"/>
      <c r="AHM86" s="301"/>
      <c r="AHN86" s="301"/>
      <c r="AHO86" s="301"/>
      <c r="AHP86" s="301"/>
      <c r="AHQ86" s="301"/>
      <c r="AHR86" s="301"/>
      <c r="AHS86" s="301"/>
      <c r="AHT86" s="301"/>
      <c r="AHU86" s="301"/>
      <c r="AHV86" s="301"/>
      <c r="AHW86" s="301"/>
      <c r="AHX86" s="301"/>
      <c r="AHY86" s="301"/>
      <c r="AHZ86" s="301"/>
      <c r="AIA86" s="301"/>
      <c r="AIB86" s="301"/>
      <c r="AIC86" s="301"/>
      <c r="AID86" s="301"/>
      <c r="AIE86" s="301"/>
      <c r="AIF86" s="301"/>
      <c r="AIG86" s="301"/>
      <c r="AIH86" s="301"/>
      <c r="AII86" s="301"/>
      <c r="AIJ86" s="301"/>
      <c r="AIK86" s="301"/>
      <c r="AIL86" s="301"/>
      <c r="AIM86" s="301"/>
      <c r="AIN86" s="301"/>
      <c r="AIO86" s="301"/>
      <c r="AIP86" s="301"/>
      <c r="AIQ86" s="301"/>
      <c r="AIR86" s="301"/>
      <c r="AIS86" s="301"/>
      <c r="AIT86" s="301"/>
      <c r="AIU86" s="301"/>
      <c r="AIV86" s="301"/>
      <c r="AIW86" s="301"/>
      <c r="AIX86" s="301"/>
      <c r="AIY86" s="301"/>
      <c r="AIZ86" s="301"/>
      <c r="AJA86" s="301"/>
      <c r="AJB86" s="301"/>
      <c r="AJC86" s="301"/>
      <c r="AJD86" s="301"/>
      <c r="AJE86" s="301"/>
      <c r="AJF86" s="301"/>
      <c r="AJG86" s="301"/>
      <c r="AJH86" s="301"/>
      <c r="AJI86" s="301"/>
      <c r="AJJ86" s="301"/>
      <c r="AJK86" s="301"/>
      <c r="AJL86" s="301"/>
      <c r="AJM86" s="301"/>
      <c r="AJN86" s="301"/>
      <c r="AJO86" s="301"/>
      <c r="AJP86" s="301"/>
      <c r="AJQ86" s="301"/>
      <c r="AJR86" s="301"/>
      <c r="AJS86" s="301"/>
      <c r="AJT86" s="301"/>
      <c r="AJU86" s="301"/>
      <c r="AJV86" s="301"/>
      <c r="AJW86" s="301"/>
      <c r="AJX86" s="301"/>
      <c r="AJY86" s="301"/>
      <c r="AJZ86" s="301"/>
      <c r="AKA86" s="301"/>
      <c r="AKB86" s="301"/>
      <c r="AKC86" s="301"/>
      <c r="AKD86" s="301"/>
      <c r="AKE86" s="301"/>
      <c r="AKF86" s="301"/>
      <c r="AKG86" s="301"/>
      <c r="AKH86" s="301"/>
      <c r="AKI86" s="301"/>
      <c r="AKJ86" s="301"/>
      <c r="AKK86" s="301"/>
      <c r="AKL86" s="301"/>
      <c r="AKM86" s="301"/>
      <c r="AKN86" s="301"/>
      <c r="AKO86" s="301"/>
      <c r="AKP86" s="301"/>
      <c r="AKQ86" s="301"/>
      <c r="AKR86" s="301"/>
      <c r="AKS86" s="301"/>
      <c r="AKT86" s="301"/>
      <c r="AKU86" s="301"/>
      <c r="AKV86" s="301"/>
      <c r="AKW86" s="301"/>
      <c r="AKX86" s="301"/>
      <c r="AKY86" s="301"/>
      <c r="AKZ86" s="301"/>
      <c r="ALA86" s="301"/>
      <c r="ALB86" s="301"/>
      <c r="ALC86" s="301"/>
      <c r="ALD86" s="301"/>
      <c r="ALE86" s="301"/>
      <c r="ALF86" s="301"/>
      <c r="ALG86" s="301"/>
      <c r="ALH86" s="301"/>
      <c r="ALI86" s="301"/>
      <c r="ALJ86" s="301"/>
      <c r="ALK86" s="301"/>
      <c r="ALL86" s="301"/>
      <c r="ALM86" s="301"/>
      <c r="ALN86" s="301"/>
      <c r="ALO86" s="301"/>
      <c r="ALP86" s="301"/>
      <c r="ALQ86" s="301"/>
      <c r="ALR86" s="301"/>
      <c r="ALS86" s="301"/>
      <c r="ALT86" s="301"/>
      <c r="ALU86" s="301"/>
      <c r="ALV86" s="301"/>
      <c r="ALW86" s="301"/>
      <c r="ALX86" s="301"/>
      <c r="ALY86" s="301"/>
      <c r="ALZ86" s="301"/>
      <c r="AMA86" s="301"/>
      <c r="AMB86" s="301"/>
      <c r="AMC86" s="301"/>
      <c r="AMD86" s="301"/>
      <c r="AME86" s="301"/>
      <c r="AMF86" s="301"/>
      <c r="AMG86" s="301"/>
      <c r="AMH86" s="301"/>
      <c r="AMI86" s="301"/>
      <c r="AMJ86" s="301"/>
      <c r="AMK86" s="301"/>
    </row>
    <row r="87" spans="1:1025" x14ac:dyDescent="0.2">
      <c r="A87" s="371" t="s">
        <v>18</v>
      </c>
      <c r="B87" s="372" t="s">
        <v>19</v>
      </c>
      <c r="C87" s="372" t="s">
        <v>11</v>
      </c>
      <c r="D87" s="373" t="s">
        <v>94</v>
      </c>
      <c r="E87" s="373" t="s">
        <v>20</v>
      </c>
      <c r="F87" s="374" t="s">
        <v>170</v>
      </c>
      <c r="H87" s="301"/>
      <c r="I87" s="301"/>
      <c r="J87" s="301"/>
      <c r="K87" s="301"/>
      <c r="L87" s="301"/>
      <c r="M87" s="301"/>
      <c r="N87" s="301"/>
      <c r="O87" s="301"/>
      <c r="P87" s="301"/>
      <c r="Q87" s="301"/>
      <c r="R87" s="301"/>
      <c r="S87" s="301"/>
      <c r="T87" s="301"/>
      <c r="U87" s="301"/>
      <c r="V87" s="301"/>
      <c r="W87" s="301"/>
      <c r="X87" s="301"/>
      <c r="Y87" s="301"/>
      <c r="Z87" s="301"/>
      <c r="AA87" s="301"/>
      <c r="AB87" s="301"/>
      <c r="AC87" s="301"/>
      <c r="AD87" s="301"/>
      <c r="AE87" s="301"/>
      <c r="AF87" s="301"/>
      <c r="AG87" s="301"/>
      <c r="AH87" s="301"/>
      <c r="AI87" s="301"/>
      <c r="AJ87" s="301"/>
      <c r="AK87" s="301"/>
      <c r="AL87" s="301"/>
      <c r="AM87" s="301"/>
      <c r="AN87" s="301"/>
      <c r="AO87" s="301"/>
      <c r="AP87" s="301"/>
      <c r="AQ87" s="301"/>
      <c r="AR87" s="301"/>
      <c r="AS87" s="301"/>
      <c r="AT87" s="301"/>
      <c r="AU87" s="301"/>
      <c r="AV87" s="301"/>
      <c r="AW87" s="301"/>
      <c r="AX87" s="301"/>
      <c r="AY87" s="301"/>
      <c r="AZ87" s="301"/>
      <c r="BA87" s="301"/>
      <c r="BB87" s="301"/>
      <c r="BC87" s="301"/>
      <c r="BD87" s="301"/>
      <c r="BE87" s="301"/>
      <c r="BF87" s="301"/>
      <c r="BG87" s="301"/>
      <c r="BH87" s="301"/>
      <c r="BI87" s="301"/>
      <c r="BJ87" s="301"/>
      <c r="BK87" s="301"/>
      <c r="BL87" s="301"/>
      <c r="BM87" s="301"/>
      <c r="BN87" s="301"/>
      <c r="BO87" s="301"/>
      <c r="BP87" s="301"/>
      <c r="BQ87" s="301"/>
      <c r="BR87" s="301"/>
      <c r="BS87" s="301"/>
      <c r="BT87" s="301"/>
      <c r="BU87" s="301"/>
      <c r="BV87" s="301"/>
      <c r="BW87" s="301"/>
      <c r="BX87" s="301"/>
      <c r="BY87" s="301"/>
      <c r="BZ87" s="301"/>
      <c r="CA87" s="301"/>
      <c r="CB87" s="301"/>
      <c r="CC87" s="301"/>
      <c r="CD87" s="301"/>
      <c r="CE87" s="301"/>
      <c r="CF87" s="301"/>
      <c r="CG87" s="301"/>
      <c r="CH87" s="301"/>
      <c r="CI87" s="301"/>
      <c r="CJ87" s="301"/>
      <c r="CK87" s="301"/>
      <c r="CL87" s="301"/>
      <c r="CM87" s="301"/>
      <c r="CN87" s="301"/>
      <c r="CO87" s="301"/>
      <c r="CP87" s="301"/>
      <c r="CQ87" s="301"/>
      <c r="CR87" s="301"/>
      <c r="CS87" s="301"/>
      <c r="CT87" s="301"/>
      <c r="CU87" s="301"/>
      <c r="CV87" s="301"/>
      <c r="CW87" s="301"/>
      <c r="CX87" s="301"/>
      <c r="CY87" s="301"/>
      <c r="CZ87" s="301"/>
      <c r="DA87" s="301"/>
      <c r="DB87" s="301"/>
      <c r="DC87" s="301"/>
      <c r="DD87" s="301"/>
      <c r="DE87" s="301"/>
      <c r="DF87" s="301"/>
      <c r="DG87" s="301"/>
      <c r="DH87" s="301"/>
      <c r="DI87" s="301"/>
      <c r="DJ87" s="301"/>
      <c r="DK87" s="301"/>
      <c r="DL87" s="301"/>
      <c r="DM87" s="301"/>
      <c r="DN87" s="301"/>
      <c r="DO87" s="301"/>
      <c r="DP87" s="301"/>
      <c r="DQ87" s="301"/>
      <c r="DR87" s="301"/>
      <c r="DS87" s="301"/>
      <c r="DT87" s="301"/>
      <c r="DU87" s="301"/>
      <c r="DV87" s="301"/>
      <c r="DW87" s="301"/>
      <c r="DX87" s="301"/>
      <c r="DY87" s="301"/>
      <c r="DZ87" s="301"/>
      <c r="EA87" s="301"/>
      <c r="EB87" s="301"/>
      <c r="EC87" s="301"/>
      <c r="ED87" s="301"/>
      <c r="EE87" s="301"/>
      <c r="EF87" s="301"/>
      <c r="EG87" s="301"/>
      <c r="EH87" s="301"/>
      <c r="EI87" s="301"/>
      <c r="EJ87" s="301"/>
      <c r="EK87" s="301"/>
      <c r="EL87" s="301"/>
      <c r="EM87" s="301"/>
      <c r="EN87" s="301"/>
      <c r="EO87" s="301"/>
      <c r="EP87" s="301"/>
      <c r="EQ87" s="301"/>
      <c r="ER87" s="301"/>
      <c r="ES87" s="301"/>
      <c r="ET87" s="301"/>
      <c r="EU87" s="301"/>
      <c r="EV87" s="301"/>
      <c r="EW87" s="301"/>
      <c r="EX87" s="301"/>
      <c r="EY87" s="301"/>
      <c r="EZ87" s="301"/>
      <c r="FA87" s="301"/>
      <c r="FB87" s="301"/>
      <c r="FC87" s="301"/>
      <c r="FD87" s="301"/>
      <c r="FE87" s="301"/>
      <c r="FF87" s="301"/>
      <c r="FG87" s="301"/>
      <c r="FH87" s="301"/>
      <c r="FI87" s="301"/>
      <c r="FJ87" s="301"/>
      <c r="FK87" s="301"/>
      <c r="FL87" s="301"/>
      <c r="FM87" s="301"/>
      <c r="FN87" s="301"/>
      <c r="FO87" s="301"/>
      <c r="FP87" s="301"/>
      <c r="FQ87" s="301"/>
      <c r="FR87" s="301"/>
      <c r="FS87" s="301"/>
      <c r="FT87" s="301"/>
      <c r="FU87" s="301"/>
      <c r="FV87" s="301"/>
      <c r="FW87" s="301"/>
      <c r="FX87" s="301"/>
      <c r="FY87" s="301"/>
      <c r="FZ87" s="301"/>
      <c r="GA87" s="301"/>
      <c r="GB87" s="301"/>
      <c r="GC87" s="301"/>
      <c r="GD87" s="301"/>
      <c r="GE87" s="301"/>
      <c r="GF87" s="301"/>
      <c r="GG87" s="301"/>
      <c r="GH87" s="301"/>
      <c r="GI87" s="301"/>
      <c r="GJ87" s="301"/>
      <c r="GK87" s="301"/>
      <c r="GL87" s="301"/>
      <c r="GM87" s="301"/>
      <c r="GN87" s="301"/>
      <c r="GO87" s="301"/>
      <c r="GP87" s="301"/>
      <c r="GQ87" s="301"/>
      <c r="GR87" s="301"/>
      <c r="GS87" s="301"/>
      <c r="GT87" s="301"/>
      <c r="GU87" s="301"/>
      <c r="GV87" s="301"/>
      <c r="GW87" s="301"/>
      <c r="GX87" s="301"/>
      <c r="GY87" s="301"/>
      <c r="GZ87" s="301"/>
      <c r="HA87" s="301"/>
      <c r="HB87" s="301"/>
      <c r="HC87" s="301"/>
      <c r="HD87" s="301"/>
      <c r="HE87" s="301"/>
      <c r="HF87" s="301"/>
      <c r="HG87" s="301"/>
      <c r="HH87" s="301"/>
      <c r="HI87" s="301"/>
      <c r="HJ87" s="301"/>
      <c r="HK87" s="301"/>
      <c r="HL87" s="301"/>
      <c r="HM87" s="301"/>
      <c r="HN87" s="301"/>
      <c r="HO87" s="301"/>
      <c r="HP87" s="301"/>
      <c r="HQ87" s="301"/>
      <c r="HR87" s="301"/>
      <c r="HS87" s="301"/>
      <c r="HT87" s="301"/>
      <c r="HU87" s="301"/>
      <c r="HV87" s="301"/>
      <c r="HW87" s="301"/>
      <c r="HX87" s="301"/>
      <c r="HY87" s="301"/>
      <c r="HZ87" s="301"/>
      <c r="IA87" s="301"/>
      <c r="IB87" s="301"/>
      <c r="IC87" s="301"/>
      <c r="ID87" s="301"/>
      <c r="IE87" s="301"/>
      <c r="IF87" s="301"/>
      <c r="IG87" s="301"/>
      <c r="IH87" s="301"/>
      <c r="II87" s="301"/>
      <c r="IJ87" s="301"/>
      <c r="IK87" s="301"/>
      <c r="IL87" s="301"/>
      <c r="IM87" s="301"/>
      <c r="IN87" s="301"/>
      <c r="IO87" s="301"/>
      <c r="IP87" s="301"/>
      <c r="IQ87" s="301"/>
      <c r="IR87" s="301"/>
      <c r="IS87" s="301"/>
      <c r="IT87" s="301"/>
      <c r="IU87" s="301"/>
      <c r="IV87" s="301"/>
      <c r="IW87" s="301"/>
      <c r="IX87" s="301"/>
      <c r="IY87" s="301"/>
      <c r="IZ87" s="301"/>
      <c r="JA87" s="301"/>
      <c r="JB87" s="301"/>
      <c r="JC87" s="301"/>
      <c r="JD87" s="301"/>
      <c r="JE87" s="301"/>
      <c r="JF87" s="301"/>
      <c r="JG87" s="301"/>
      <c r="JH87" s="301"/>
      <c r="JI87" s="301"/>
      <c r="JJ87" s="301"/>
      <c r="JK87" s="301"/>
      <c r="JL87" s="301"/>
      <c r="JM87" s="301"/>
      <c r="JN87" s="301"/>
      <c r="JO87" s="301"/>
      <c r="JP87" s="301"/>
      <c r="JQ87" s="301"/>
      <c r="JR87" s="301"/>
      <c r="JS87" s="301"/>
      <c r="JT87" s="301"/>
      <c r="JU87" s="301"/>
      <c r="JV87" s="301"/>
      <c r="JW87" s="301"/>
      <c r="JX87" s="301"/>
      <c r="JY87" s="301"/>
      <c r="JZ87" s="301"/>
      <c r="KA87" s="301"/>
      <c r="KB87" s="301"/>
      <c r="KC87" s="301"/>
      <c r="KD87" s="301"/>
      <c r="KE87" s="301"/>
      <c r="KF87" s="301"/>
      <c r="KG87" s="301"/>
      <c r="KH87" s="301"/>
      <c r="KI87" s="301"/>
      <c r="KJ87" s="301"/>
      <c r="KK87" s="301"/>
      <c r="KL87" s="301"/>
      <c r="KM87" s="301"/>
      <c r="KN87" s="301"/>
      <c r="KO87" s="301"/>
      <c r="KP87" s="301"/>
      <c r="KQ87" s="301"/>
      <c r="KR87" s="301"/>
      <c r="KS87" s="301"/>
      <c r="KT87" s="301"/>
      <c r="KU87" s="301"/>
      <c r="KV87" s="301"/>
      <c r="KW87" s="301"/>
      <c r="KX87" s="301"/>
      <c r="KY87" s="301"/>
      <c r="KZ87" s="301"/>
      <c r="LA87" s="301"/>
      <c r="LB87" s="301"/>
      <c r="LC87" s="301"/>
      <c r="LD87" s="301"/>
      <c r="LE87" s="301"/>
      <c r="LF87" s="301"/>
      <c r="LG87" s="301"/>
      <c r="LH87" s="301"/>
      <c r="LI87" s="301"/>
      <c r="LJ87" s="301"/>
      <c r="LK87" s="301"/>
      <c r="LL87" s="301"/>
      <c r="LM87" s="301"/>
      <c r="LN87" s="301"/>
      <c r="LO87" s="301"/>
      <c r="LP87" s="301"/>
      <c r="LQ87" s="301"/>
      <c r="LR87" s="301"/>
      <c r="LS87" s="301"/>
      <c r="LT87" s="301"/>
      <c r="LU87" s="301"/>
      <c r="LV87" s="301"/>
      <c r="LW87" s="301"/>
      <c r="LX87" s="301"/>
      <c r="LY87" s="301"/>
      <c r="LZ87" s="301"/>
      <c r="MA87" s="301"/>
      <c r="MB87" s="301"/>
      <c r="MC87" s="301"/>
      <c r="MD87" s="301"/>
      <c r="ME87" s="301"/>
      <c r="MF87" s="301"/>
      <c r="MG87" s="301"/>
      <c r="MH87" s="301"/>
      <c r="MI87" s="301"/>
      <c r="MJ87" s="301"/>
      <c r="MK87" s="301"/>
      <c r="ML87" s="301"/>
      <c r="MM87" s="301"/>
      <c r="MN87" s="301"/>
      <c r="MO87" s="301"/>
      <c r="MP87" s="301"/>
      <c r="MQ87" s="301"/>
      <c r="MR87" s="301"/>
      <c r="MS87" s="301"/>
      <c r="MT87" s="301"/>
      <c r="MU87" s="301"/>
      <c r="MV87" s="301"/>
      <c r="MW87" s="301"/>
      <c r="MX87" s="301"/>
      <c r="MY87" s="301"/>
      <c r="MZ87" s="301"/>
      <c r="NA87" s="301"/>
      <c r="NB87" s="301"/>
      <c r="NC87" s="301"/>
      <c r="ND87" s="301"/>
      <c r="NE87" s="301"/>
      <c r="NF87" s="301"/>
      <c r="NG87" s="301"/>
      <c r="NH87" s="301"/>
      <c r="NI87" s="301"/>
      <c r="NJ87" s="301"/>
      <c r="NK87" s="301"/>
      <c r="NL87" s="301"/>
      <c r="NM87" s="301"/>
      <c r="NN87" s="301"/>
      <c r="NO87" s="301"/>
      <c r="NP87" s="301"/>
      <c r="NQ87" s="301"/>
      <c r="NR87" s="301"/>
      <c r="NS87" s="301"/>
      <c r="NT87" s="301"/>
      <c r="NU87" s="301"/>
      <c r="NV87" s="301"/>
      <c r="NW87" s="301"/>
      <c r="NX87" s="301"/>
      <c r="NY87" s="301"/>
      <c r="NZ87" s="301"/>
      <c r="OA87" s="301"/>
      <c r="OB87" s="301"/>
      <c r="OC87" s="301"/>
      <c r="OD87" s="301"/>
      <c r="OE87" s="301"/>
      <c r="OF87" s="301"/>
      <c r="OG87" s="301"/>
      <c r="OH87" s="301"/>
      <c r="OI87" s="301"/>
      <c r="OJ87" s="301"/>
      <c r="OK87" s="301"/>
      <c r="OL87" s="301"/>
      <c r="OM87" s="301"/>
      <c r="ON87" s="301"/>
      <c r="OO87" s="301"/>
      <c r="OP87" s="301"/>
      <c r="OQ87" s="301"/>
      <c r="OR87" s="301"/>
      <c r="OS87" s="301"/>
      <c r="OT87" s="301"/>
      <c r="OU87" s="301"/>
      <c r="OV87" s="301"/>
      <c r="OW87" s="301"/>
      <c r="OX87" s="301"/>
      <c r="OY87" s="301"/>
      <c r="OZ87" s="301"/>
      <c r="PA87" s="301"/>
      <c r="PB87" s="301"/>
      <c r="PC87" s="301"/>
      <c r="PD87" s="301"/>
      <c r="PE87" s="301"/>
      <c r="PF87" s="301"/>
      <c r="PG87" s="301"/>
      <c r="PH87" s="301"/>
      <c r="PI87" s="301"/>
      <c r="PJ87" s="301"/>
      <c r="PK87" s="301"/>
      <c r="PL87" s="301"/>
      <c r="PM87" s="301"/>
      <c r="PN87" s="301"/>
      <c r="PO87" s="301"/>
      <c r="PP87" s="301"/>
      <c r="PQ87" s="301"/>
      <c r="PR87" s="301"/>
      <c r="PS87" s="301"/>
      <c r="PT87" s="301"/>
      <c r="PU87" s="301"/>
      <c r="PV87" s="301"/>
      <c r="PW87" s="301"/>
      <c r="PX87" s="301"/>
      <c r="PY87" s="301"/>
      <c r="PZ87" s="301"/>
      <c r="QA87" s="301"/>
      <c r="QB87" s="301"/>
      <c r="QC87" s="301"/>
      <c r="QD87" s="301"/>
      <c r="QE87" s="301"/>
      <c r="QF87" s="301"/>
      <c r="QG87" s="301"/>
      <c r="QH87" s="301"/>
      <c r="QI87" s="301"/>
      <c r="QJ87" s="301"/>
      <c r="QK87" s="301"/>
      <c r="QL87" s="301"/>
      <c r="QM87" s="301"/>
      <c r="QN87" s="301"/>
      <c r="QO87" s="301"/>
      <c r="QP87" s="301"/>
      <c r="QQ87" s="301"/>
      <c r="QR87" s="301"/>
      <c r="QS87" s="301"/>
      <c r="QT87" s="301"/>
      <c r="QU87" s="301"/>
      <c r="QV87" s="301"/>
      <c r="QW87" s="301"/>
      <c r="QX87" s="301"/>
      <c r="QY87" s="301"/>
      <c r="QZ87" s="301"/>
      <c r="RA87" s="301"/>
      <c r="RB87" s="301"/>
      <c r="RC87" s="301"/>
      <c r="RD87" s="301"/>
      <c r="RE87" s="301"/>
      <c r="RF87" s="301"/>
      <c r="RG87" s="301"/>
      <c r="RH87" s="301"/>
      <c r="RI87" s="301"/>
      <c r="RJ87" s="301"/>
      <c r="RK87" s="301"/>
      <c r="RL87" s="301"/>
      <c r="RM87" s="301"/>
      <c r="RN87" s="301"/>
      <c r="RO87" s="301"/>
      <c r="RP87" s="301"/>
      <c r="RQ87" s="301"/>
      <c r="RR87" s="301"/>
      <c r="RS87" s="301"/>
      <c r="RT87" s="301"/>
      <c r="RU87" s="301"/>
      <c r="RV87" s="301"/>
      <c r="RW87" s="301"/>
      <c r="RX87" s="301"/>
      <c r="RY87" s="301"/>
      <c r="RZ87" s="301"/>
      <c r="SA87" s="301"/>
      <c r="SB87" s="301"/>
      <c r="SC87" s="301"/>
      <c r="SD87" s="301"/>
      <c r="SE87" s="301"/>
      <c r="SF87" s="301"/>
      <c r="SG87" s="301"/>
      <c r="SH87" s="301"/>
      <c r="SI87" s="301"/>
      <c r="SJ87" s="301"/>
      <c r="SK87" s="301"/>
      <c r="SL87" s="301"/>
      <c r="SM87" s="301"/>
      <c r="SN87" s="301"/>
      <c r="SO87" s="301"/>
      <c r="SP87" s="301"/>
      <c r="SQ87" s="301"/>
      <c r="SR87" s="301"/>
      <c r="SS87" s="301"/>
      <c r="ST87" s="301"/>
      <c r="SU87" s="301"/>
      <c r="SV87" s="301"/>
      <c r="SW87" s="301"/>
      <c r="SX87" s="301"/>
      <c r="SY87" s="301"/>
      <c r="SZ87" s="301"/>
      <c r="TA87" s="301"/>
      <c r="TB87" s="301"/>
      <c r="TC87" s="301"/>
      <c r="TD87" s="301"/>
      <c r="TE87" s="301"/>
      <c r="TF87" s="301"/>
      <c r="TG87" s="301"/>
      <c r="TH87" s="301"/>
      <c r="TI87" s="301"/>
      <c r="TJ87" s="301"/>
      <c r="TK87" s="301"/>
      <c r="TL87" s="301"/>
      <c r="TM87" s="301"/>
      <c r="TN87" s="301"/>
      <c r="TO87" s="301"/>
      <c r="TP87" s="301"/>
      <c r="TQ87" s="301"/>
      <c r="TR87" s="301"/>
      <c r="TS87" s="301"/>
      <c r="TT87" s="301"/>
      <c r="TU87" s="301"/>
      <c r="TV87" s="301"/>
      <c r="TW87" s="301"/>
      <c r="TX87" s="301"/>
      <c r="TY87" s="301"/>
      <c r="TZ87" s="301"/>
      <c r="UA87" s="301"/>
      <c r="UB87" s="301"/>
      <c r="UC87" s="301"/>
      <c r="UD87" s="301"/>
      <c r="UE87" s="301"/>
      <c r="UF87" s="301"/>
      <c r="UG87" s="301"/>
      <c r="UH87" s="301"/>
      <c r="UI87" s="301"/>
      <c r="UJ87" s="301"/>
      <c r="UK87" s="301"/>
      <c r="UL87" s="301"/>
      <c r="UM87" s="301"/>
      <c r="UN87" s="301"/>
      <c r="UO87" s="301"/>
      <c r="UP87" s="301"/>
      <c r="UQ87" s="301"/>
      <c r="UR87" s="301"/>
      <c r="US87" s="301"/>
      <c r="UT87" s="301"/>
      <c r="UU87" s="301"/>
      <c r="UV87" s="301"/>
      <c r="UW87" s="301"/>
      <c r="UX87" s="301"/>
      <c r="UY87" s="301"/>
      <c r="UZ87" s="301"/>
      <c r="VA87" s="301"/>
      <c r="VB87" s="301"/>
      <c r="VC87" s="301"/>
      <c r="VD87" s="301"/>
      <c r="VE87" s="301"/>
      <c r="VF87" s="301"/>
      <c r="VG87" s="301"/>
      <c r="VH87" s="301"/>
      <c r="VI87" s="301"/>
      <c r="VJ87" s="301"/>
      <c r="VK87" s="301"/>
      <c r="VL87" s="301"/>
      <c r="VM87" s="301"/>
      <c r="VN87" s="301"/>
      <c r="VO87" s="301"/>
      <c r="VP87" s="301"/>
      <c r="VQ87" s="301"/>
      <c r="VR87" s="301"/>
      <c r="VS87" s="301"/>
      <c r="VT87" s="301"/>
      <c r="VU87" s="301"/>
      <c r="VV87" s="301"/>
      <c r="VW87" s="301"/>
      <c r="VX87" s="301"/>
      <c r="VY87" s="301"/>
      <c r="VZ87" s="301"/>
      <c r="WA87" s="301"/>
      <c r="WB87" s="301"/>
      <c r="WC87" s="301"/>
      <c r="WD87" s="301"/>
      <c r="WE87" s="301"/>
      <c r="WF87" s="301"/>
      <c r="WG87" s="301"/>
      <c r="WH87" s="301"/>
      <c r="WI87" s="301"/>
      <c r="WJ87" s="301"/>
      <c r="WK87" s="301"/>
      <c r="WL87" s="301"/>
      <c r="WM87" s="301"/>
      <c r="WN87" s="301"/>
      <c r="WO87" s="301"/>
      <c r="WP87" s="301"/>
      <c r="WQ87" s="301"/>
      <c r="WR87" s="301"/>
      <c r="WS87" s="301"/>
      <c r="WT87" s="301"/>
      <c r="WU87" s="301"/>
      <c r="WV87" s="301"/>
      <c r="WW87" s="301"/>
      <c r="WX87" s="301"/>
      <c r="WY87" s="301"/>
      <c r="WZ87" s="301"/>
      <c r="XA87" s="301"/>
      <c r="XB87" s="301"/>
      <c r="XC87" s="301"/>
      <c r="XD87" s="301"/>
      <c r="XE87" s="301"/>
      <c r="XF87" s="301"/>
      <c r="XG87" s="301"/>
      <c r="XH87" s="301"/>
      <c r="XI87" s="301"/>
      <c r="XJ87" s="301"/>
      <c r="XK87" s="301"/>
      <c r="XL87" s="301"/>
      <c r="XM87" s="301"/>
      <c r="XN87" s="301"/>
      <c r="XO87" s="301"/>
      <c r="XP87" s="301"/>
      <c r="XQ87" s="301"/>
      <c r="XR87" s="301"/>
      <c r="XS87" s="301"/>
      <c r="XT87" s="301"/>
      <c r="XU87" s="301"/>
      <c r="XV87" s="301"/>
      <c r="XW87" s="301"/>
      <c r="XX87" s="301"/>
      <c r="XY87" s="301"/>
      <c r="XZ87" s="301"/>
      <c r="YA87" s="301"/>
      <c r="YB87" s="301"/>
      <c r="YC87" s="301"/>
      <c r="YD87" s="301"/>
      <c r="YE87" s="301"/>
      <c r="YF87" s="301"/>
      <c r="YG87" s="301"/>
      <c r="YH87" s="301"/>
      <c r="YI87" s="301"/>
      <c r="YJ87" s="301"/>
      <c r="YK87" s="301"/>
      <c r="YL87" s="301"/>
      <c r="YM87" s="301"/>
      <c r="YN87" s="301"/>
      <c r="YO87" s="301"/>
      <c r="YP87" s="301"/>
      <c r="YQ87" s="301"/>
      <c r="YR87" s="301"/>
      <c r="YS87" s="301"/>
      <c r="YT87" s="301"/>
      <c r="YU87" s="301"/>
      <c r="YV87" s="301"/>
      <c r="YW87" s="301"/>
      <c r="YX87" s="301"/>
      <c r="YY87" s="301"/>
      <c r="YZ87" s="301"/>
      <c r="ZA87" s="301"/>
      <c r="ZB87" s="301"/>
      <c r="ZC87" s="301"/>
      <c r="ZD87" s="301"/>
      <c r="ZE87" s="301"/>
      <c r="ZF87" s="301"/>
      <c r="ZG87" s="301"/>
      <c r="ZH87" s="301"/>
      <c r="ZI87" s="301"/>
      <c r="ZJ87" s="301"/>
      <c r="ZK87" s="301"/>
      <c r="ZL87" s="301"/>
      <c r="ZM87" s="301"/>
      <c r="ZN87" s="301"/>
      <c r="ZO87" s="301"/>
      <c r="ZP87" s="301"/>
      <c r="ZQ87" s="301"/>
      <c r="ZR87" s="301"/>
      <c r="ZS87" s="301"/>
      <c r="ZT87" s="301"/>
      <c r="ZU87" s="301"/>
      <c r="ZV87" s="301"/>
      <c r="ZW87" s="301"/>
      <c r="ZX87" s="301"/>
      <c r="ZY87" s="301"/>
      <c r="ZZ87" s="301"/>
      <c r="AAA87" s="301"/>
      <c r="AAB87" s="301"/>
      <c r="AAC87" s="301"/>
      <c r="AAD87" s="301"/>
      <c r="AAE87" s="301"/>
      <c r="AAF87" s="301"/>
      <c r="AAG87" s="301"/>
      <c r="AAH87" s="301"/>
      <c r="AAI87" s="301"/>
      <c r="AAJ87" s="301"/>
      <c r="AAK87" s="301"/>
      <c r="AAL87" s="301"/>
      <c r="AAM87" s="301"/>
      <c r="AAN87" s="301"/>
      <c r="AAO87" s="301"/>
      <c r="AAP87" s="301"/>
      <c r="AAQ87" s="301"/>
      <c r="AAR87" s="301"/>
      <c r="AAS87" s="301"/>
      <c r="AAT87" s="301"/>
      <c r="AAU87" s="301"/>
      <c r="AAV87" s="301"/>
      <c r="AAW87" s="301"/>
      <c r="AAX87" s="301"/>
      <c r="AAY87" s="301"/>
      <c r="AAZ87" s="301"/>
      <c r="ABA87" s="301"/>
      <c r="ABB87" s="301"/>
      <c r="ABC87" s="301"/>
      <c r="ABD87" s="301"/>
      <c r="ABE87" s="301"/>
      <c r="ABF87" s="301"/>
      <c r="ABG87" s="301"/>
      <c r="ABH87" s="301"/>
      <c r="ABI87" s="301"/>
      <c r="ABJ87" s="301"/>
      <c r="ABK87" s="301"/>
      <c r="ABL87" s="301"/>
      <c r="ABM87" s="301"/>
      <c r="ABN87" s="301"/>
      <c r="ABO87" s="301"/>
      <c r="ABP87" s="301"/>
      <c r="ABQ87" s="301"/>
      <c r="ABR87" s="301"/>
      <c r="ABS87" s="301"/>
      <c r="ABT87" s="301"/>
      <c r="ABU87" s="301"/>
      <c r="ABV87" s="301"/>
      <c r="ABW87" s="301"/>
      <c r="ABX87" s="301"/>
      <c r="ABY87" s="301"/>
      <c r="ABZ87" s="301"/>
      <c r="ACA87" s="301"/>
      <c r="ACB87" s="301"/>
      <c r="ACC87" s="301"/>
      <c r="ACD87" s="301"/>
      <c r="ACE87" s="301"/>
      <c r="ACF87" s="301"/>
      <c r="ACG87" s="301"/>
      <c r="ACH87" s="301"/>
      <c r="ACI87" s="301"/>
      <c r="ACJ87" s="301"/>
      <c r="ACK87" s="301"/>
      <c r="ACL87" s="301"/>
      <c r="ACM87" s="301"/>
      <c r="ACN87" s="301"/>
      <c r="ACO87" s="301"/>
      <c r="ACP87" s="301"/>
      <c r="ACQ87" s="301"/>
      <c r="ACR87" s="301"/>
      <c r="ACS87" s="301"/>
      <c r="ACT87" s="301"/>
      <c r="ACU87" s="301"/>
      <c r="ACV87" s="301"/>
      <c r="ACW87" s="301"/>
      <c r="ACX87" s="301"/>
      <c r="ACY87" s="301"/>
      <c r="ACZ87" s="301"/>
      <c r="ADA87" s="301"/>
      <c r="ADB87" s="301"/>
      <c r="ADC87" s="301"/>
      <c r="ADD87" s="301"/>
      <c r="ADE87" s="301"/>
      <c r="ADF87" s="301"/>
      <c r="ADG87" s="301"/>
      <c r="ADH87" s="301"/>
      <c r="ADI87" s="301"/>
      <c r="ADJ87" s="301"/>
      <c r="ADK87" s="301"/>
      <c r="ADL87" s="301"/>
      <c r="ADM87" s="301"/>
      <c r="ADN87" s="301"/>
      <c r="ADO87" s="301"/>
      <c r="ADP87" s="301"/>
      <c r="ADQ87" s="301"/>
      <c r="ADR87" s="301"/>
      <c r="ADS87" s="301"/>
      <c r="ADT87" s="301"/>
      <c r="ADU87" s="301"/>
      <c r="ADV87" s="301"/>
      <c r="ADW87" s="301"/>
      <c r="ADX87" s="301"/>
      <c r="ADY87" s="301"/>
      <c r="ADZ87" s="301"/>
      <c r="AEA87" s="301"/>
      <c r="AEB87" s="301"/>
      <c r="AEC87" s="301"/>
      <c r="AED87" s="301"/>
      <c r="AEE87" s="301"/>
      <c r="AEF87" s="301"/>
      <c r="AEG87" s="301"/>
      <c r="AEH87" s="301"/>
      <c r="AEI87" s="301"/>
      <c r="AEJ87" s="301"/>
      <c r="AEK87" s="301"/>
      <c r="AEL87" s="301"/>
      <c r="AEM87" s="301"/>
      <c r="AEN87" s="301"/>
      <c r="AEO87" s="301"/>
      <c r="AEP87" s="301"/>
      <c r="AEQ87" s="301"/>
      <c r="AER87" s="301"/>
      <c r="AES87" s="301"/>
      <c r="AET87" s="301"/>
      <c r="AEU87" s="301"/>
      <c r="AEV87" s="301"/>
      <c r="AEW87" s="301"/>
      <c r="AEX87" s="301"/>
      <c r="AEY87" s="301"/>
      <c r="AEZ87" s="301"/>
      <c r="AFA87" s="301"/>
      <c r="AFB87" s="301"/>
      <c r="AFC87" s="301"/>
      <c r="AFD87" s="301"/>
      <c r="AFE87" s="301"/>
      <c r="AFF87" s="301"/>
      <c r="AFG87" s="301"/>
      <c r="AFH87" s="301"/>
      <c r="AFI87" s="301"/>
      <c r="AFJ87" s="301"/>
      <c r="AFK87" s="301"/>
      <c r="AFL87" s="301"/>
      <c r="AFM87" s="301"/>
      <c r="AFN87" s="301"/>
      <c r="AFO87" s="301"/>
      <c r="AFP87" s="301"/>
      <c r="AFQ87" s="301"/>
      <c r="AFR87" s="301"/>
      <c r="AFS87" s="301"/>
      <c r="AFT87" s="301"/>
      <c r="AFU87" s="301"/>
      <c r="AFV87" s="301"/>
      <c r="AFW87" s="301"/>
      <c r="AFX87" s="301"/>
      <c r="AFY87" s="301"/>
      <c r="AFZ87" s="301"/>
      <c r="AGA87" s="301"/>
      <c r="AGB87" s="301"/>
      <c r="AGC87" s="301"/>
      <c r="AGD87" s="301"/>
      <c r="AGE87" s="301"/>
      <c r="AGF87" s="301"/>
      <c r="AGG87" s="301"/>
      <c r="AGH87" s="301"/>
      <c r="AGI87" s="301"/>
      <c r="AGJ87" s="301"/>
      <c r="AGK87" s="301"/>
      <c r="AGL87" s="301"/>
      <c r="AGM87" s="301"/>
      <c r="AGN87" s="301"/>
      <c r="AGO87" s="301"/>
      <c r="AGP87" s="301"/>
      <c r="AGQ87" s="301"/>
      <c r="AGR87" s="301"/>
      <c r="AGS87" s="301"/>
      <c r="AGT87" s="301"/>
      <c r="AGU87" s="301"/>
      <c r="AGV87" s="301"/>
      <c r="AGW87" s="301"/>
      <c r="AGX87" s="301"/>
      <c r="AGY87" s="301"/>
      <c r="AGZ87" s="301"/>
      <c r="AHA87" s="301"/>
      <c r="AHB87" s="301"/>
      <c r="AHC87" s="301"/>
      <c r="AHD87" s="301"/>
      <c r="AHE87" s="301"/>
      <c r="AHF87" s="301"/>
      <c r="AHG87" s="301"/>
      <c r="AHH87" s="301"/>
      <c r="AHI87" s="301"/>
      <c r="AHJ87" s="301"/>
      <c r="AHK87" s="301"/>
      <c r="AHL87" s="301"/>
      <c r="AHM87" s="301"/>
      <c r="AHN87" s="301"/>
      <c r="AHO87" s="301"/>
      <c r="AHP87" s="301"/>
      <c r="AHQ87" s="301"/>
      <c r="AHR87" s="301"/>
      <c r="AHS87" s="301"/>
      <c r="AHT87" s="301"/>
      <c r="AHU87" s="301"/>
      <c r="AHV87" s="301"/>
      <c r="AHW87" s="301"/>
      <c r="AHX87" s="301"/>
      <c r="AHY87" s="301"/>
      <c r="AHZ87" s="301"/>
      <c r="AIA87" s="301"/>
      <c r="AIB87" s="301"/>
      <c r="AIC87" s="301"/>
      <c r="AID87" s="301"/>
      <c r="AIE87" s="301"/>
      <c r="AIF87" s="301"/>
      <c r="AIG87" s="301"/>
      <c r="AIH87" s="301"/>
      <c r="AII87" s="301"/>
      <c r="AIJ87" s="301"/>
      <c r="AIK87" s="301"/>
      <c r="AIL87" s="301"/>
      <c r="AIM87" s="301"/>
      <c r="AIN87" s="301"/>
      <c r="AIO87" s="301"/>
      <c r="AIP87" s="301"/>
      <c r="AIQ87" s="301"/>
      <c r="AIR87" s="301"/>
      <c r="AIS87" s="301"/>
      <c r="AIT87" s="301"/>
      <c r="AIU87" s="301"/>
      <c r="AIV87" s="301"/>
      <c r="AIW87" s="301"/>
      <c r="AIX87" s="301"/>
      <c r="AIY87" s="301"/>
      <c r="AIZ87" s="301"/>
      <c r="AJA87" s="301"/>
      <c r="AJB87" s="301"/>
      <c r="AJC87" s="301"/>
      <c r="AJD87" s="301"/>
      <c r="AJE87" s="301"/>
      <c r="AJF87" s="301"/>
      <c r="AJG87" s="301"/>
      <c r="AJH87" s="301"/>
      <c r="AJI87" s="301"/>
      <c r="AJJ87" s="301"/>
      <c r="AJK87" s="301"/>
      <c r="AJL87" s="301"/>
      <c r="AJM87" s="301"/>
      <c r="AJN87" s="301"/>
      <c r="AJO87" s="301"/>
      <c r="AJP87" s="301"/>
      <c r="AJQ87" s="301"/>
      <c r="AJR87" s="301"/>
      <c r="AJS87" s="301"/>
      <c r="AJT87" s="301"/>
      <c r="AJU87" s="301"/>
      <c r="AJV87" s="301"/>
      <c r="AJW87" s="301"/>
      <c r="AJX87" s="301"/>
      <c r="AJY87" s="301"/>
      <c r="AJZ87" s="301"/>
      <c r="AKA87" s="301"/>
      <c r="AKB87" s="301"/>
      <c r="AKC87" s="301"/>
      <c r="AKD87" s="301"/>
      <c r="AKE87" s="301"/>
      <c r="AKF87" s="301"/>
      <c r="AKG87" s="301"/>
      <c r="AKH87" s="301"/>
      <c r="AKI87" s="301"/>
      <c r="AKJ87" s="301"/>
      <c r="AKK87" s="301"/>
      <c r="AKL87" s="301"/>
      <c r="AKM87" s="301"/>
      <c r="AKN87" s="301"/>
      <c r="AKO87" s="301"/>
      <c r="AKP87" s="301"/>
      <c r="AKQ87" s="301"/>
      <c r="AKR87" s="301"/>
      <c r="AKS87" s="301"/>
      <c r="AKT87" s="301"/>
      <c r="AKU87" s="301"/>
      <c r="AKV87" s="301"/>
      <c r="AKW87" s="301"/>
      <c r="AKX87" s="301"/>
      <c r="AKY87" s="301"/>
      <c r="AKZ87" s="301"/>
      <c r="ALA87" s="301"/>
      <c r="ALB87" s="301"/>
      <c r="ALC87" s="301"/>
      <c r="ALD87" s="301"/>
      <c r="ALE87" s="301"/>
      <c r="ALF87" s="301"/>
      <c r="ALG87" s="301"/>
      <c r="ALH87" s="301"/>
      <c r="ALI87" s="301"/>
      <c r="ALJ87" s="301"/>
      <c r="ALK87" s="301"/>
      <c r="ALL87" s="301"/>
      <c r="ALM87" s="301"/>
      <c r="ALN87" s="301"/>
      <c r="ALO87" s="301"/>
      <c r="ALP87" s="301"/>
      <c r="ALQ87" s="301"/>
      <c r="ALR87" s="301"/>
      <c r="ALS87" s="301"/>
      <c r="ALT87" s="301"/>
      <c r="ALU87" s="301"/>
      <c r="ALV87" s="301"/>
      <c r="ALW87" s="301"/>
      <c r="ALX87" s="301"/>
      <c r="ALY87" s="301"/>
      <c r="ALZ87" s="301"/>
      <c r="AMA87" s="301"/>
      <c r="AMB87" s="301"/>
      <c r="AMC87" s="301"/>
      <c r="AMD87" s="301"/>
      <c r="AME87" s="301"/>
      <c r="AMF87" s="301"/>
      <c r="AMG87" s="301"/>
      <c r="AMH87" s="301"/>
      <c r="AMI87" s="301"/>
      <c r="AMJ87" s="301"/>
      <c r="AMK87" s="301"/>
    </row>
    <row r="88" spans="1:1025" x14ac:dyDescent="0.2">
      <c r="A88" s="375" t="s">
        <v>9</v>
      </c>
      <c r="B88" s="376" t="s">
        <v>1</v>
      </c>
      <c r="C88" s="397">
        <f>'10. BDI'!C17</f>
        <v>0.23649999999999999</v>
      </c>
      <c r="D88" s="378">
        <f>F66+F78+F84</f>
        <v>18147.423624380706</v>
      </c>
      <c r="E88" s="378">
        <f>D88*C88</f>
        <v>4291.8656871660369</v>
      </c>
      <c r="F88" s="379"/>
      <c r="H88" s="301"/>
      <c r="I88" s="301"/>
      <c r="J88" s="301"/>
      <c r="K88" s="301"/>
      <c r="L88" s="301"/>
      <c r="M88" s="301"/>
      <c r="N88" s="301"/>
      <c r="O88" s="301"/>
      <c r="P88" s="301"/>
      <c r="Q88" s="301"/>
      <c r="R88" s="301"/>
      <c r="S88" s="301"/>
      <c r="T88" s="301"/>
      <c r="U88" s="301"/>
      <c r="V88" s="301"/>
      <c r="W88" s="301"/>
      <c r="X88" s="301"/>
      <c r="Y88" s="301"/>
      <c r="Z88" s="301"/>
      <c r="AA88" s="301"/>
      <c r="AB88" s="301"/>
      <c r="AC88" s="301"/>
      <c r="AD88" s="301"/>
      <c r="AE88" s="301"/>
      <c r="AF88" s="301"/>
      <c r="AG88" s="301"/>
      <c r="AH88" s="301"/>
      <c r="AI88" s="301"/>
      <c r="AJ88" s="301"/>
      <c r="AK88" s="301"/>
      <c r="AL88" s="301"/>
      <c r="AM88" s="301"/>
      <c r="AN88" s="301"/>
      <c r="AO88" s="301"/>
      <c r="AP88" s="301"/>
      <c r="AQ88" s="301"/>
      <c r="AR88" s="301"/>
      <c r="AS88" s="301"/>
      <c r="AT88" s="301"/>
      <c r="AU88" s="301"/>
      <c r="AV88" s="301"/>
      <c r="AW88" s="301"/>
      <c r="AX88" s="301"/>
      <c r="AY88" s="301"/>
      <c r="AZ88" s="301"/>
      <c r="BA88" s="301"/>
      <c r="BB88" s="301"/>
      <c r="BC88" s="301"/>
      <c r="BD88" s="301"/>
      <c r="BE88" s="301"/>
      <c r="BF88" s="301"/>
      <c r="BG88" s="301"/>
      <c r="BH88" s="301"/>
      <c r="BI88" s="301"/>
      <c r="BJ88" s="301"/>
      <c r="BK88" s="301"/>
      <c r="BL88" s="301"/>
      <c r="BM88" s="301"/>
      <c r="BN88" s="301"/>
      <c r="BO88" s="301"/>
      <c r="BP88" s="301"/>
      <c r="BQ88" s="301"/>
      <c r="BR88" s="301"/>
      <c r="BS88" s="301"/>
      <c r="BT88" s="301"/>
      <c r="BU88" s="301"/>
      <c r="BV88" s="301"/>
      <c r="BW88" s="301"/>
      <c r="BX88" s="301"/>
      <c r="BY88" s="301"/>
      <c r="BZ88" s="301"/>
      <c r="CA88" s="301"/>
      <c r="CB88" s="301"/>
      <c r="CC88" s="301"/>
      <c r="CD88" s="301"/>
      <c r="CE88" s="301"/>
      <c r="CF88" s="301"/>
      <c r="CG88" s="301"/>
      <c r="CH88" s="301"/>
      <c r="CI88" s="301"/>
      <c r="CJ88" s="301"/>
      <c r="CK88" s="301"/>
      <c r="CL88" s="301"/>
      <c r="CM88" s="301"/>
      <c r="CN88" s="301"/>
      <c r="CO88" s="301"/>
      <c r="CP88" s="301"/>
      <c r="CQ88" s="301"/>
      <c r="CR88" s="301"/>
      <c r="CS88" s="301"/>
      <c r="CT88" s="301"/>
      <c r="CU88" s="301"/>
      <c r="CV88" s="301"/>
      <c r="CW88" s="301"/>
      <c r="CX88" s="301"/>
      <c r="CY88" s="301"/>
      <c r="CZ88" s="301"/>
      <c r="DA88" s="301"/>
      <c r="DB88" s="301"/>
      <c r="DC88" s="301"/>
      <c r="DD88" s="301"/>
      <c r="DE88" s="301"/>
      <c r="DF88" s="301"/>
      <c r="DG88" s="301"/>
      <c r="DH88" s="301"/>
      <c r="DI88" s="301"/>
      <c r="DJ88" s="301"/>
      <c r="DK88" s="301"/>
      <c r="DL88" s="301"/>
      <c r="DM88" s="301"/>
      <c r="DN88" s="301"/>
      <c r="DO88" s="301"/>
      <c r="DP88" s="301"/>
      <c r="DQ88" s="301"/>
      <c r="DR88" s="301"/>
      <c r="DS88" s="301"/>
      <c r="DT88" s="301"/>
      <c r="DU88" s="301"/>
      <c r="DV88" s="301"/>
      <c r="DW88" s="301"/>
      <c r="DX88" s="301"/>
      <c r="DY88" s="301"/>
      <c r="DZ88" s="301"/>
      <c r="EA88" s="301"/>
      <c r="EB88" s="301"/>
      <c r="EC88" s="301"/>
      <c r="ED88" s="301"/>
      <c r="EE88" s="301"/>
      <c r="EF88" s="301"/>
      <c r="EG88" s="301"/>
      <c r="EH88" s="301"/>
      <c r="EI88" s="301"/>
      <c r="EJ88" s="301"/>
      <c r="EK88" s="301"/>
      <c r="EL88" s="301"/>
      <c r="EM88" s="301"/>
      <c r="EN88" s="301"/>
      <c r="EO88" s="301"/>
      <c r="EP88" s="301"/>
      <c r="EQ88" s="301"/>
      <c r="ER88" s="301"/>
      <c r="ES88" s="301"/>
      <c r="ET88" s="301"/>
      <c r="EU88" s="301"/>
      <c r="EV88" s="301"/>
      <c r="EW88" s="301"/>
      <c r="EX88" s="301"/>
      <c r="EY88" s="301"/>
      <c r="EZ88" s="301"/>
      <c r="FA88" s="301"/>
      <c r="FB88" s="301"/>
      <c r="FC88" s="301"/>
      <c r="FD88" s="301"/>
      <c r="FE88" s="301"/>
      <c r="FF88" s="301"/>
      <c r="FG88" s="301"/>
      <c r="FH88" s="301"/>
      <c r="FI88" s="301"/>
      <c r="FJ88" s="301"/>
      <c r="FK88" s="301"/>
      <c r="FL88" s="301"/>
      <c r="FM88" s="301"/>
      <c r="FN88" s="301"/>
      <c r="FO88" s="301"/>
      <c r="FP88" s="301"/>
      <c r="FQ88" s="301"/>
      <c r="FR88" s="301"/>
      <c r="FS88" s="301"/>
      <c r="FT88" s="301"/>
      <c r="FU88" s="301"/>
      <c r="FV88" s="301"/>
      <c r="FW88" s="301"/>
      <c r="FX88" s="301"/>
      <c r="FY88" s="301"/>
      <c r="FZ88" s="301"/>
      <c r="GA88" s="301"/>
      <c r="GB88" s="301"/>
      <c r="GC88" s="301"/>
      <c r="GD88" s="301"/>
      <c r="GE88" s="301"/>
      <c r="GF88" s="301"/>
      <c r="GG88" s="301"/>
      <c r="GH88" s="301"/>
      <c r="GI88" s="301"/>
      <c r="GJ88" s="301"/>
      <c r="GK88" s="301"/>
      <c r="GL88" s="301"/>
      <c r="GM88" s="301"/>
      <c r="GN88" s="301"/>
      <c r="GO88" s="301"/>
      <c r="GP88" s="301"/>
      <c r="GQ88" s="301"/>
      <c r="GR88" s="301"/>
      <c r="GS88" s="301"/>
      <c r="GT88" s="301"/>
      <c r="GU88" s="301"/>
      <c r="GV88" s="301"/>
      <c r="GW88" s="301"/>
      <c r="GX88" s="301"/>
      <c r="GY88" s="301"/>
      <c r="GZ88" s="301"/>
      <c r="HA88" s="301"/>
      <c r="HB88" s="301"/>
      <c r="HC88" s="301"/>
      <c r="HD88" s="301"/>
      <c r="HE88" s="301"/>
      <c r="HF88" s="301"/>
      <c r="HG88" s="301"/>
      <c r="HH88" s="301"/>
      <c r="HI88" s="301"/>
      <c r="HJ88" s="301"/>
      <c r="HK88" s="301"/>
      <c r="HL88" s="301"/>
      <c r="HM88" s="301"/>
      <c r="HN88" s="301"/>
      <c r="HO88" s="301"/>
      <c r="HP88" s="301"/>
      <c r="HQ88" s="301"/>
      <c r="HR88" s="301"/>
      <c r="HS88" s="301"/>
      <c r="HT88" s="301"/>
      <c r="HU88" s="301"/>
      <c r="HV88" s="301"/>
      <c r="HW88" s="301"/>
      <c r="HX88" s="301"/>
      <c r="HY88" s="301"/>
      <c r="HZ88" s="301"/>
      <c r="IA88" s="301"/>
      <c r="IB88" s="301"/>
      <c r="IC88" s="301"/>
      <c r="ID88" s="301"/>
      <c r="IE88" s="301"/>
      <c r="IF88" s="301"/>
      <c r="IG88" s="301"/>
      <c r="IH88" s="301"/>
      <c r="II88" s="301"/>
      <c r="IJ88" s="301"/>
      <c r="IK88" s="301"/>
      <c r="IL88" s="301"/>
      <c r="IM88" s="301"/>
      <c r="IN88" s="301"/>
      <c r="IO88" s="301"/>
      <c r="IP88" s="301"/>
      <c r="IQ88" s="301"/>
      <c r="IR88" s="301"/>
      <c r="IS88" s="301"/>
      <c r="IT88" s="301"/>
      <c r="IU88" s="301"/>
      <c r="IV88" s="301"/>
      <c r="IW88" s="301"/>
      <c r="IX88" s="301"/>
      <c r="IY88" s="301"/>
      <c r="IZ88" s="301"/>
      <c r="JA88" s="301"/>
      <c r="JB88" s="301"/>
      <c r="JC88" s="301"/>
      <c r="JD88" s="301"/>
      <c r="JE88" s="301"/>
      <c r="JF88" s="301"/>
      <c r="JG88" s="301"/>
      <c r="JH88" s="301"/>
      <c r="JI88" s="301"/>
      <c r="JJ88" s="301"/>
      <c r="JK88" s="301"/>
      <c r="JL88" s="301"/>
      <c r="JM88" s="301"/>
      <c r="JN88" s="301"/>
      <c r="JO88" s="301"/>
      <c r="JP88" s="301"/>
      <c r="JQ88" s="301"/>
      <c r="JR88" s="301"/>
      <c r="JS88" s="301"/>
      <c r="JT88" s="301"/>
      <c r="JU88" s="301"/>
      <c r="JV88" s="301"/>
      <c r="JW88" s="301"/>
      <c r="JX88" s="301"/>
      <c r="JY88" s="301"/>
      <c r="JZ88" s="301"/>
      <c r="KA88" s="301"/>
      <c r="KB88" s="301"/>
      <c r="KC88" s="301"/>
      <c r="KD88" s="301"/>
      <c r="KE88" s="301"/>
      <c r="KF88" s="301"/>
      <c r="KG88" s="301"/>
      <c r="KH88" s="301"/>
      <c r="KI88" s="301"/>
      <c r="KJ88" s="301"/>
      <c r="KK88" s="301"/>
      <c r="KL88" s="301"/>
      <c r="KM88" s="301"/>
      <c r="KN88" s="301"/>
      <c r="KO88" s="301"/>
      <c r="KP88" s="301"/>
      <c r="KQ88" s="301"/>
      <c r="KR88" s="301"/>
      <c r="KS88" s="301"/>
      <c r="KT88" s="301"/>
      <c r="KU88" s="301"/>
      <c r="KV88" s="301"/>
      <c r="KW88" s="301"/>
      <c r="KX88" s="301"/>
      <c r="KY88" s="301"/>
      <c r="KZ88" s="301"/>
      <c r="LA88" s="301"/>
      <c r="LB88" s="301"/>
      <c r="LC88" s="301"/>
      <c r="LD88" s="301"/>
      <c r="LE88" s="301"/>
      <c r="LF88" s="301"/>
      <c r="LG88" s="301"/>
      <c r="LH88" s="301"/>
      <c r="LI88" s="301"/>
      <c r="LJ88" s="301"/>
      <c r="LK88" s="301"/>
      <c r="LL88" s="301"/>
      <c r="LM88" s="301"/>
      <c r="LN88" s="301"/>
      <c r="LO88" s="301"/>
      <c r="LP88" s="301"/>
      <c r="LQ88" s="301"/>
      <c r="LR88" s="301"/>
      <c r="LS88" s="301"/>
      <c r="LT88" s="301"/>
      <c r="LU88" s="301"/>
      <c r="LV88" s="301"/>
      <c r="LW88" s="301"/>
      <c r="LX88" s="301"/>
      <c r="LY88" s="301"/>
      <c r="LZ88" s="301"/>
      <c r="MA88" s="301"/>
      <c r="MB88" s="301"/>
      <c r="MC88" s="301"/>
      <c r="MD88" s="301"/>
      <c r="ME88" s="301"/>
      <c r="MF88" s="301"/>
      <c r="MG88" s="301"/>
      <c r="MH88" s="301"/>
      <c r="MI88" s="301"/>
      <c r="MJ88" s="301"/>
      <c r="MK88" s="301"/>
      <c r="ML88" s="301"/>
      <c r="MM88" s="301"/>
      <c r="MN88" s="301"/>
      <c r="MO88" s="301"/>
      <c r="MP88" s="301"/>
      <c r="MQ88" s="301"/>
      <c r="MR88" s="301"/>
      <c r="MS88" s="301"/>
      <c r="MT88" s="301"/>
      <c r="MU88" s="301"/>
      <c r="MV88" s="301"/>
      <c r="MW88" s="301"/>
      <c r="MX88" s="301"/>
      <c r="MY88" s="301"/>
      <c r="MZ88" s="301"/>
      <c r="NA88" s="301"/>
      <c r="NB88" s="301"/>
      <c r="NC88" s="301"/>
      <c r="ND88" s="301"/>
      <c r="NE88" s="301"/>
      <c r="NF88" s="301"/>
      <c r="NG88" s="301"/>
      <c r="NH88" s="301"/>
      <c r="NI88" s="301"/>
      <c r="NJ88" s="301"/>
      <c r="NK88" s="301"/>
      <c r="NL88" s="301"/>
      <c r="NM88" s="301"/>
      <c r="NN88" s="301"/>
      <c r="NO88" s="301"/>
      <c r="NP88" s="301"/>
      <c r="NQ88" s="301"/>
      <c r="NR88" s="301"/>
      <c r="NS88" s="301"/>
      <c r="NT88" s="301"/>
      <c r="NU88" s="301"/>
      <c r="NV88" s="301"/>
      <c r="NW88" s="301"/>
      <c r="NX88" s="301"/>
      <c r="NY88" s="301"/>
      <c r="NZ88" s="301"/>
      <c r="OA88" s="301"/>
      <c r="OB88" s="301"/>
      <c r="OC88" s="301"/>
      <c r="OD88" s="301"/>
      <c r="OE88" s="301"/>
      <c r="OF88" s="301"/>
      <c r="OG88" s="301"/>
      <c r="OH88" s="301"/>
      <c r="OI88" s="301"/>
      <c r="OJ88" s="301"/>
      <c r="OK88" s="301"/>
      <c r="OL88" s="301"/>
      <c r="OM88" s="301"/>
      <c r="ON88" s="301"/>
      <c r="OO88" s="301"/>
      <c r="OP88" s="301"/>
      <c r="OQ88" s="301"/>
      <c r="OR88" s="301"/>
      <c r="OS88" s="301"/>
      <c r="OT88" s="301"/>
      <c r="OU88" s="301"/>
      <c r="OV88" s="301"/>
      <c r="OW88" s="301"/>
      <c r="OX88" s="301"/>
      <c r="OY88" s="301"/>
      <c r="OZ88" s="301"/>
      <c r="PA88" s="301"/>
      <c r="PB88" s="301"/>
      <c r="PC88" s="301"/>
      <c r="PD88" s="301"/>
      <c r="PE88" s="301"/>
      <c r="PF88" s="301"/>
      <c r="PG88" s="301"/>
      <c r="PH88" s="301"/>
      <c r="PI88" s="301"/>
      <c r="PJ88" s="301"/>
      <c r="PK88" s="301"/>
      <c r="PL88" s="301"/>
      <c r="PM88" s="301"/>
      <c r="PN88" s="301"/>
      <c r="PO88" s="301"/>
      <c r="PP88" s="301"/>
      <c r="PQ88" s="301"/>
      <c r="PR88" s="301"/>
      <c r="PS88" s="301"/>
      <c r="PT88" s="301"/>
      <c r="PU88" s="301"/>
      <c r="PV88" s="301"/>
      <c r="PW88" s="301"/>
      <c r="PX88" s="301"/>
      <c r="PY88" s="301"/>
      <c r="PZ88" s="301"/>
      <c r="QA88" s="301"/>
      <c r="QB88" s="301"/>
      <c r="QC88" s="301"/>
      <c r="QD88" s="301"/>
      <c r="QE88" s="301"/>
      <c r="QF88" s="301"/>
      <c r="QG88" s="301"/>
      <c r="QH88" s="301"/>
      <c r="QI88" s="301"/>
      <c r="QJ88" s="301"/>
      <c r="QK88" s="301"/>
      <c r="QL88" s="301"/>
      <c r="QM88" s="301"/>
      <c r="QN88" s="301"/>
      <c r="QO88" s="301"/>
      <c r="QP88" s="301"/>
      <c r="QQ88" s="301"/>
      <c r="QR88" s="301"/>
      <c r="QS88" s="301"/>
      <c r="QT88" s="301"/>
      <c r="QU88" s="301"/>
      <c r="QV88" s="301"/>
      <c r="QW88" s="301"/>
      <c r="QX88" s="301"/>
      <c r="QY88" s="301"/>
      <c r="QZ88" s="301"/>
      <c r="RA88" s="301"/>
      <c r="RB88" s="301"/>
      <c r="RC88" s="301"/>
      <c r="RD88" s="301"/>
      <c r="RE88" s="301"/>
      <c r="RF88" s="301"/>
      <c r="RG88" s="301"/>
      <c r="RH88" s="301"/>
      <c r="RI88" s="301"/>
      <c r="RJ88" s="301"/>
      <c r="RK88" s="301"/>
      <c r="RL88" s="301"/>
      <c r="RM88" s="301"/>
      <c r="RN88" s="301"/>
      <c r="RO88" s="301"/>
      <c r="RP88" s="301"/>
      <c r="RQ88" s="301"/>
      <c r="RR88" s="301"/>
      <c r="RS88" s="301"/>
      <c r="RT88" s="301"/>
      <c r="RU88" s="301"/>
      <c r="RV88" s="301"/>
      <c r="RW88" s="301"/>
      <c r="RX88" s="301"/>
      <c r="RY88" s="301"/>
      <c r="RZ88" s="301"/>
      <c r="SA88" s="301"/>
      <c r="SB88" s="301"/>
      <c r="SC88" s="301"/>
      <c r="SD88" s="301"/>
      <c r="SE88" s="301"/>
      <c r="SF88" s="301"/>
      <c r="SG88" s="301"/>
      <c r="SH88" s="301"/>
      <c r="SI88" s="301"/>
      <c r="SJ88" s="301"/>
      <c r="SK88" s="301"/>
      <c r="SL88" s="301"/>
      <c r="SM88" s="301"/>
      <c r="SN88" s="301"/>
      <c r="SO88" s="301"/>
      <c r="SP88" s="301"/>
      <c r="SQ88" s="301"/>
      <c r="SR88" s="301"/>
      <c r="SS88" s="301"/>
      <c r="ST88" s="301"/>
      <c r="SU88" s="301"/>
      <c r="SV88" s="301"/>
      <c r="SW88" s="301"/>
      <c r="SX88" s="301"/>
      <c r="SY88" s="301"/>
      <c r="SZ88" s="301"/>
      <c r="TA88" s="301"/>
      <c r="TB88" s="301"/>
      <c r="TC88" s="301"/>
      <c r="TD88" s="301"/>
      <c r="TE88" s="301"/>
      <c r="TF88" s="301"/>
      <c r="TG88" s="301"/>
      <c r="TH88" s="301"/>
      <c r="TI88" s="301"/>
      <c r="TJ88" s="301"/>
      <c r="TK88" s="301"/>
      <c r="TL88" s="301"/>
      <c r="TM88" s="301"/>
      <c r="TN88" s="301"/>
      <c r="TO88" s="301"/>
      <c r="TP88" s="301"/>
      <c r="TQ88" s="301"/>
      <c r="TR88" s="301"/>
      <c r="TS88" s="301"/>
      <c r="TT88" s="301"/>
      <c r="TU88" s="301"/>
      <c r="TV88" s="301"/>
      <c r="TW88" s="301"/>
      <c r="TX88" s="301"/>
      <c r="TY88" s="301"/>
      <c r="TZ88" s="301"/>
      <c r="UA88" s="301"/>
      <c r="UB88" s="301"/>
      <c r="UC88" s="301"/>
      <c r="UD88" s="301"/>
      <c r="UE88" s="301"/>
      <c r="UF88" s="301"/>
      <c r="UG88" s="301"/>
      <c r="UH88" s="301"/>
      <c r="UI88" s="301"/>
      <c r="UJ88" s="301"/>
      <c r="UK88" s="301"/>
      <c r="UL88" s="301"/>
      <c r="UM88" s="301"/>
      <c r="UN88" s="301"/>
      <c r="UO88" s="301"/>
      <c r="UP88" s="301"/>
      <c r="UQ88" s="301"/>
      <c r="UR88" s="301"/>
      <c r="US88" s="301"/>
      <c r="UT88" s="301"/>
      <c r="UU88" s="301"/>
      <c r="UV88" s="301"/>
      <c r="UW88" s="301"/>
      <c r="UX88" s="301"/>
      <c r="UY88" s="301"/>
      <c r="UZ88" s="301"/>
      <c r="VA88" s="301"/>
      <c r="VB88" s="301"/>
      <c r="VC88" s="301"/>
      <c r="VD88" s="301"/>
      <c r="VE88" s="301"/>
      <c r="VF88" s="301"/>
      <c r="VG88" s="301"/>
      <c r="VH88" s="301"/>
      <c r="VI88" s="301"/>
      <c r="VJ88" s="301"/>
      <c r="VK88" s="301"/>
      <c r="VL88" s="301"/>
      <c r="VM88" s="301"/>
      <c r="VN88" s="301"/>
      <c r="VO88" s="301"/>
      <c r="VP88" s="301"/>
      <c r="VQ88" s="301"/>
      <c r="VR88" s="301"/>
      <c r="VS88" s="301"/>
      <c r="VT88" s="301"/>
      <c r="VU88" s="301"/>
      <c r="VV88" s="301"/>
      <c r="VW88" s="301"/>
      <c r="VX88" s="301"/>
      <c r="VY88" s="301"/>
      <c r="VZ88" s="301"/>
      <c r="WA88" s="301"/>
      <c r="WB88" s="301"/>
      <c r="WC88" s="301"/>
      <c r="WD88" s="301"/>
      <c r="WE88" s="301"/>
      <c r="WF88" s="301"/>
      <c r="WG88" s="301"/>
      <c r="WH88" s="301"/>
      <c r="WI88" s="301"/>
      <c r="WJ88" s="301"/>
      <c r="WK88" s="301"/>
      <c r="WL88" s="301"/>
      <c r="WM88" s="301"/>
      <c r="WN88" s="301"/>
      <c r="WO88" s="301"/>
      <c r="WP88" s="301"/>
      <c r="WQ88" s="301"/>
      <c r="WR88" s="301"/>
      <c r="WS88" s="301"/>
      <c r="WT88" s="301"/>
      <c r="WU88" s="301"/>
      <c r="WV88" s="301"/>
      <c r="WW88" s="301"/>
      <c r="WX88" s="301"/>
      <c r="WY88" s="301"/>
      <c r="WZ88" s="301"/>
      <c r="XA88" s="301"/>
      <c r="XB88" s="301"/>
      <c r="XC88" s="301"/>
      <c r="XD88" s="301"/>
      <c r="XE88" s="301"/>
      <c r="XF88" s="301"/>
      <c r="XG88" s="301"/>
      <c r="XH88" s="301"/>
      <c r="XI88" s="301"/>
      <c r="XJ88" s="301"/>
      <c r="XK88" s="301"/>
      <c r="XL88" s="301"/>
      <c r="XM88" s="301"/>
      <c r="XN88" s="301"/>
      <c r="XO88" s="301"/>
      <c r="XP88" s="301"/>
      <c r="XQ88" s="301"/>
      <c r="XR88" s="301"/>
      <c r="XS88" s="301"/>
      <c r="XT88" s="301"/>
      <c r="XU88" s="301"/>
      <c r="XV88" s="301"/>
      <c r="XW88" s="301"/>
      <c r="XX88" s="301"/>
      <c r="XY88" s="301"/>
      <c r="XZ88" s="301"/>
      <c r="YA88" s="301"/>
      <c r="YB88" s="301"/>
      <c r="YC88" s="301"/>
      <c r="YD88" s="301"/>
      <c r="YE88" s="301"/>
      <c r="YF88" s="301"/>
      <c r="YG88" s="301"/>
      <c r="YH88" s="301"/>
      <c r="YI88" s="301"/>
      <c r="YJ88" s="301"/>
      <c r="YK88" s="301"/>
      <c r="YL88" s="301"/>
      <c r="YM88" s="301"/>
      <c r="YN88" s="301"/>
      <c r="YO88" s="301"/>
      <c r="YP88" s="301"/>
      <c r="YQ88" s="301"/>
      <c r="YR88" s="301"/>
      <c r="YS88" s="301"/>
      <c r="YT88" s="301"/>
      <c r="YU88" s="301"/>
      <c r="YV88" s="301"/>
      <c r="YW88" s="301"/>
      <c r="YX88" s="301"/>
      <c r="YY88" s="301"/>
      <c r="YZ88" s="301"/>
      <c r="ZA88" s="301"/>
      <c r="ZB88" s="301"/>
      <c r="ZC88" s="301"/>
      <c r="ZD88" s="301"/>
      <c r="ZE88" s="301"/>
      <c r="ZF88" s="301"/>
      <c r="ZG88" s="301"/>
      <c r="ZH88" s="301"/>
      <c r="ZI88" s="301"/>
      <c r="ZJ88" s="301"/>
      <c r="ZK88" s="301"/>
      <c r="ZL88" s="301"/>
      <c r="ZM88" s="301"/>
      <c r="ZN88" s="301"/>
      <c r="ZO88" s="301"/>
      <c r="ZP88" s="301"/>
      <c r="ZQ88" s="301"/>
      <c r="ZR88" s="301"/>
      <c r="ZS88" s="301"/>
      <c r="ZT88" s="301"/>
      <c r="ZU88" s="301"/>
      <c r="ZV88" s="301"/>
      <c r="ZW88" s="301"/>
      <c r="ZX88" s="301"/>
      <c r="ZY88" s="301"/>
      <c r="ZZ88" s="301"/>
      <c r="AAA88" s="301"/>
      <c r="AAB88" s="301"/>
      <c r="AAC88" s="301"/>
      <c r="AAD88" s="301"/>
      <c r="AAE88" s="301"/>
      <c r="AAF88" s="301"/>
      <c r="AAG88" s="301"/>
      <c r="AAH88" s="301"/>
      <c r="AAI88" s="301"/>
      <c r="AAJ88" s="301"/>
      <c r="AAK88" s="301"/>
      <c r="AAL88" s="301"/>
      <c r="AAM88" s="301"/>
      <c r="AAN88" s="301"/>
      <c r="AAO88" s="301"/>
      <c r="AAP88" s="301"/>
      <c r="AAQ88" s="301"/>
      <c r="AAR88" s="301"/>
      <c r="AAS88" s="301"/>
      <c r="AAT88" s="301"/>
      <c r="AAU88" s="301"/>
      <c r="AAV88" s="301"/>
      <c r="AAW88" s="301"/>
      <c r="AAX88" s="301"/>
      <c r="AAY88" s="301"/>
      <c r="AAZ88" s="301"/>
      <c r="ABA88" s="301"/>
      <c r="ABB88" s="301"/>
      <c r="ABC88" s="301"/>
      <c r="ABD88" s="301"/>
      <c r="ABE88" s="301"/>
      <c r="ABF88" s="301"/>
      <c r="ABG88" s="301"/>
      <c r="ABH88" s="301"/>
      <c r="ABI88" s="301"/>
      <c r="ABJ88" s="301"/>
      <c r="ABK88" s="301"/>
      <c r="ABL88" s="301"/>
      <c r="ABM88" s="301"/>
      <c r="ABN88" s="301"/>
      <c r="ABO88" s="301"/>
      <c r="ABP88" s="301"/>
      <c r="ABQ88" s="301"/>
      <c r="ABR88" s="301"/>
      <c r="ABS88" s="301"/>
      <c r="ABT88" s="301"/>
      <c r="ABU88" s="301"/>
      <c r="ABV88" s="301"/>
      <c r="ABW88" s="301"/>
      <c r="ABX88" s="301"/>
      <c r="ABY88" s="301"/>
      <c r="ABZ88" s="301"/>
      <c r="ACA88" s="301"/>
      <c r="ACB88" s="301"/>
      <c r="ACC88" s="301"/>
      <c r="ACD88" s="301"/>
      <c r="ACE88" s="301"/>
      <c r="ACF88" s="301"/>
      <c r="ACG88" s="301"/>
      <c r="ACH88" s="301"/>
      <c r="ACI88" s="301"/>
      <c r="ACJ88" s="301"/>
      <c r="ACK88" s="301"/>
      <c r="ACL88" s="301"/>
      <c r="ACM88" s="301"/>
      <c r="ACN88" s="301"/>
      <c r="ACO88" s="301"/>
      <c r="ACP88" s="301"/>
      <c r="ACQ88" s="301"/>
      <c r="ACR88" s="301"/>
      <c r="ACS88" s="301"/>
      <c r="ACT88" s="301"/>
      <c r="ACU88" s="301"/>
      <c r="ACV88" s="301"/>
      <c r="ACW88" s="301"/>
      <c r="ACX88" s="301"/>
      <c r="ACY88" s="301"/>
      <c r="ACZ88" s="301"/>
      <c r="ADA88" s="301"/>
      <c r="ADB88" s="301"/>
      <c r="ADC88" s="301"/>
      <c r="ADD88" s="301"/>
      <c r="ADE88" s="301"/>
      <c r="ADF88" s="301"/>
      <c r="ADG88" s="301"/>
      <c r="ADH88" s="301"/>
      <c r="ADI88" s="301"/>
      <c r="ADJ88" s="301"/>
      <c r="ADK88" s="301"/>
      <c r="ADL88" s="301"/>
      <c r="ADM88" s="301"/>
      <c r="ADN88" s="301"/>
      <c r="ADO88" s="301"/>
      <c r="ADP88" s="301"/>
      <c r="ADQ88" s="301"/>
      <c r="ADR88" s="301"/>
      <c r="ADS88" s="301"/>
      <c r="ADT88" s="301"/>
      <c r="ADU88" s="301"/>
      <c r="ADV88" s="301"/>
      <c r="ADW88" s="301"/>
      <c r="ADX88" s="301"/>
      <c r="ADY88" s="301"/>
      <c r="ADZ88" s="301"/>
      <c r="AEA88" s="301"/>
      <c r="AEB88" s="301"/>
      <c r="AEC88" s="301"/>
      <c r="AED88" s="301"/>
      <c r="AEE88" s="301"/>
      <c r="AEF88" s="301"/>
      <c r="AEG88" s="301"/>
      <c r="AEH88" s="301"/>
      <c r="AEI88" s="301"/>
      <c r="AEJ88" s="301"/>
      <c r="AEK88" s="301"/>
      <c r="AEL88" s="301"/>
      <c r="AEM88" s="301"/>
      <c r="AEN88" s="301"/>
      <c r="AEO88" s="301"/>
      <c r="AEP88" s="301"/>
      <c r="AEQ88" s="301"/>
      <c r="AER88" s="301"/>
      <c r="AES88" s="301"/>
      <c r="AET88" s="301"/>
      <c r="AEU88" s="301"/>
      <c r="AEV88" s="301"/>
      <c r="AEW88" s="301"/>
      <c r="AEX88" s="301"/>
      <c r="AEY88" s="301"/>
      <c r="AEZ88" s="301"/>
      <c r="AFA88" s="301"/>
      <c r="AFB88" s="301"/>
      <c r="AFC88" s="301"/>
      <c r="AFD88" s="301"/>
      <c r="AFE88" s="301"/>
      <c r="AFF88" s="301"/>
      <c r="AFG88" s="301"/>
      <c r="AFH88" s="301"/>
      <c r="AFI88" s="301"/>
      <c r="AFJ88" s="301"/>
      <c r="AFK88" s="301"/>
      <c r="AFL88" s="301"/>
      <c r="AFM88" s="301"/>
      <c r="AFN88" s="301"/>
      <c r="AFO88" s="301"/>
      <c r="AFP88" s="301"/>
      <c r="AFQ88" s="301"/>
      <c r="AFR88" s="301"/>
      <c r="AFS88" s="301"/>
      <c r="AFT88" s="301"/>
      <c r="AFU88" s="301"/>
      <c r="AFV88" s="301"/>
      <c r="AFW88" s="301"/>
      <c r="AFX88" s="301"/>
      <c r="AFY88" s="301"/>
      <c r="AFZ88" s="301"/>
      <c r="AGA88" s="301"/>
      <c r="AGB88" s="301"/>
      <c r="AGC88" s="301"/>
      <c r="AGD88" s="301"/>
      <c r="AGE88" s="301"/>
      <c r="AGF88" s="301"/>
      <c r="AGG88" s="301"/>
      <c r="AGH88" s="301"/>
      <c r="AGI88" s="301"/>
      <c r="AGJ88" s="301"/>
      <c r="AGK88" s="301"/>
      <c r="AGL88" s="301"/>
      <c r="AGM88" s="301"/>
      <c r="AGN88" s="301"/>
      <c r="AGO88" s="301"/>
      <c r="AGP88" s="301"/>
      <c r="AGQ88" s="301"/>
      <c r="AGR88" s="301"/>
      <c r="AGS88" s="301"/>
      <c r="AGT88" s="301"/>
      <c r="AGU88" s="301"/>
      <c r="AGV88" s="301"/>
      <c r="AGW88" s="301"/>
      <c r="AGX88" s="301"/>
      <c r="AGY88" s="301"/>
      <c r="AGZ88" s="301"/>
      <c r="AHA88" s="301"/>
      <c r="AHB88" s="301"/>
      <c r="AHC88" s="301"/>
      <c r="AHD88" s="301"/>
      <c r="AHE88" s="301"/>
      <c r="AHF88" s="301"/>
      <c r="AHG88" s="301"/>
      <c r="AHH88" s="301"/>
      <c r="AHI88" s="301"/>
      <c r="AHJ88" s="301"/>
      <c r="AHK88" s="301"/>
      <c r="AHL88" s="301"/>
      <c r="AHM88" s="301"/>
      <c r="AHN88" s="301"/>
      <c r="AHO88" s="301"/>
      <c r="AHP88" s="301"/>
      <c r="AHQ88" s="301"/>
      <c r="AHR88" s="301"/>
      <c r="AHS88" s="301"/>
      <c r="AHT88" s="301"/>
      <c r="AHU88" s="301"/>
      <c r="AHV88" s="301"/>
      <c r="AHW88" s="301"/>
      <c r="AHX88" s="301"/>
      <c r="AHY88" s="301"/>
      <c r="AHZ88" s="301"/>
      <c r="AIA88" s="301"/>
      <c r="AIB88" s="301"/>
      <c r="AIC88" s="301"/>
      <c r="AID88" s="301"/>
      <c r="AIE88" s="301"/>
      <c r="AIF88" s="301"/>
      <c r="AIG88" s="301"/>
      <c r="AIH88" s="301"/>
      <c r="AII88" s="301"/>
      <c r="AIJ88" s="301"/>
      <c r="AIK88" s="301"/>
      <c r="AIL88" s="301"/>
      <c r="AIM88" s="301"/>
      <c r="AIN88" s="301"/>
      <c r="AIO88" s="301"/>
      <c r="AIP88" s="301"/>
      <c r="AIQ88" s="301"/>
      <c r="AIR88" s="301"/>
      <c r="AIS88" s="301"/>
      <c r="AIT88" s="301"/>
      <c r="AIU88" s="301"/>
      <c r="AIV88" s="301"/>
      <c r="AIW88" s="301"/>
      <c r="AIX88" s="301"/>
      <c r="AIY88" s="301"/>
      <c r="AIZ88" s="301"/>
      <c r="AJA88" s="301"/>
      <c r="AJB88" s="301"/>
      <c r="AJC88" s="301"/>
      <c r="AJD88" s="301"/>
      <c r="AJE88" s="301"/>
      <c r="AJF88" s="301"/>
      <c r="AJG88" s="301"/>
      <c r="AJH88" s="301"/>
      <c r="AJI88" s="301"/>
      <c r="AJJ88" s="301"/>
      <c r="AJK88" s="301"/>
      <c r="AJL88" s="301"/>
      <c r="AJM88" s="301"/>
      <c r="AJN88" s="301"/>
      <c r="AJO88" s="301"/>
      <c r="AJP88" s="301"/>
      <c r="AJQ88" s="301"/>
      <c r="AJR88" s="301"/>
      <c r="AJS88" s="301"/>
      <c r="AJT88" s="301"/>
      <c r="AJU88" s="301"/>
      <c r="AJV88" s="301"/>
      <c r="AJW88" s="301"/>
      <c r="AJX88" s="301"/>
      <c r="AJY88" s="301"/>
      <c r="AJZ88" s="301"/>
      <c r="AKA88" s="301"/>
      <c r="AKB88" s="301"/>
      <c r="AKC88" s="301"/>
      <c r="AKD88" s="301"/>
      <c r="AKE88" s="301"/>
      <c r="AKF88" s="301"/>
      <c r="AKG88" s="301"/>
      <c r="AKH88" s="301"/>
      <c r="AKI88" s="301"/>
      <c r="AKJ88" s="301"/>
      <c r="AKK88" s="301"/>
      <c r="AKL88" s="301"/>
      <c r="AKM88" s="301"/>
      <c r="AKN88" s="301"/>
      <c r="AKO88" s="301"/>
      <c r="AKP88" s="301"/>
      <c r="AKQ88" s="301"/>
      <c r="AKR88" s="301"/>
      <c r="AKS88" s="301"/>
      <c r="AKT88" s="301"/>
      <c r="AKU88" s="301"/>
      <c r="AKV88" s="301"/>
      <c r="AKW88" s="301"/>
      <c r="AKX88" s="301"/>
      <c r="AKY88" s="301"/>
      <c r="AKZ88" s="301"/>
      <c r="ALA88" s="301"/>
      <c r="ALB88" s="301"/>
      <c r="ALC88" s="301"/>
      <c r="ALD88" s="301"/>
      <c r="ALE88" s="301"/>
      <c r="ALF88" s="301"/>
      <c r="ALG88" s="301"/>
      <c r="ALH88" s="301"/>
      <c r="ALI88" s="301"/>
      <c r="ALJ88" s="301"/>
      <c r="ALK88" s="301"/>
      <c r="ALL88" s="301"/>
      <c r="ALM88" s="301"/>
      <c r="ALN88" s="301"/>
      <c r="ALO88" s="301"/>
      <c r="ALP88" s="301"/>
      <c r="ALQ88" s="301"/>
      <c r="ALR88" s="301"/>
      <c r="ALS88" s="301"/>
      <c r="ALT88" s="301"/>
      <c r="ALU88" s="301"/>
      <c r="ALV88" s="301"/>
      <c r="ALW88" s="301"/>
      <c r="ALX88" s="301"/>
      <c r="ALY88" s="301"/>
      <c r="ALZ88" s="301"/>
      <c r="AMA88" s="301"/>
      <c r="AMB88" s="301"/>
      <c r="AMC88" s="301"/>
      <c r="AMD88" s="301"/>
      <c r="AME88" s="301"/>
      <c r="AMF88" s="301"/>
      <c r="AMG88" s="301"/>
      <c r="AMH88" s="301"/>
      <c r="AMI88" s="301"/>
      <c r="AMJ88" s="301"/>
      <c r="AMK88" s="301"/>
    </row>
    <row r="89" spans="1:1025" ht="13.5" thickBot="1" x14ac:dyDescent="0.25">
      <c r="A89" s="380"/>
      <c r="B89" s="380"/>
      <c r="C89" s="380"/>
      <c r="D89" s="380"/>
      <c r="E89" s="380"/>
      <c r="F89" s="381"/>
      <c r="H89" s="301"/>
      <c r="I89" s="301"/>
      <c r="J89" s="301"/>
      <c r="K89" s="301"/>
      <c r="L89" s="301"/>
      <c r="M89" s="301"/>
      <c r="N89" s="301"/>
      <c r="O89" s="301"/>
      <c r="P89" s="301"/>
      <c r="Q89" s="301"/>
      <c r="R89" s="301"/>
      <c r="S89" s="301"/>
      <c r="T89" s="301"/>
      <c r="U89" s="301"/>
      <c r="V89" s="301"/>
      <c r="W89" s="301"/>
      <c r="X89" s="301"/>
      <c r="Y89" s="301"/>
      <c r="Z89" s="301"/>
      <c r="AA89" s="301"/>
      <c r="AB89" s="301"/>
      <c r="AC89" s="301"/>
      <c r="AD89" s="301"/>
      <c r="AE89" s="301"/>
      <c r="AF89" s="301"/>
      <c r="AG89" s="301"/>
      <c r="AH89" s="301"/>
      <c r="AI89" s="301"/>
      <c r="AJ89" s="301"/>
      <c r="AK89" s="301"/>
      <c r="AL89" s="301"/>
      <c r="AM89" s="301"/>
      <c r="AN89" s="301"/>
      <c r="AO89" s="301"/>
      <c r="AP89" s="301"/>
      <c r="AQ89" s="301"/>
      <c r="AR89" s="301"/>
      <c r="AS89" s="301"/>
      <c r="AT89" s="301"/>
      <c r="AU89" s="301"/>
      <c r="AV89" s="301"/>
      <c r="AW89" s="301"/>
      <c r="AX89" s="301"/>
      <c r="AY89" s="301"/>
      <c r="AZ89" s="301"/>
      <c r="BA89" s="301"/>
      <c r="BB89" s="301"/>
      <c r="BC89" s="301"/>
      <c r="BD89" s="301"/>
      <c r="BE89" s="301"/>
      <c r="BF89" s="301"/>
      <c r="BG89" s="301"/>
      <c r="BH89" s="301"/>
      <c r="BI89" s="301"/>
      <c r="BJ89" s="301"/>
      <c r="BK89" s="301"/>
      <c r="BL89" s="301"/>
      <c r="BM89" s="301"/>
      <c r="BN89" s="301"/>
      <c r="BO89" s="301"/>
      <c r="BP89" s="301"/>
      <c r="BQ89" s="301"/>
      <c r="BR89" s="301"/>
      <c r="BS89" s="301"/>
      <c r="BT89" s="301"/>
      <c r="BU89" s="301"/>
      <c r="BV89" s="301"/>
      <c r="BW89" s="301"/>
      <c r="BX89" s="301"/>
      <c r="BY89" s="301"/>
      <c r="BZ89" s="301"/>
      <c r="CA89" s="301"/>
      <c r="CB89" s="301"/>
      <c r="CC89" s="301"/>
      <c r="CD89" s="301"/>
      <c r="CE89" s="301"/>
      <c r="CF89" s="301"/>
      <c r="CG89" s="301"/>
      <c r="CH89" s="301"/>
      <c r="CI89" s="301"/>
      <c r="CJ89" s="301"/>
      <c r="CK89" s="301"/>
      <c r="CL89" s="301"/>
      <c r="CM89" s="301"/>
      <c r="CN89" s="301"/>
      <c r="CO89" s="301"/>
      <c r="CP89" s="301"/>
      <c r="CQ89" s="301"/>
      <c r="CR89" s="301"/>
      <c r="CS89" s="301"/>
      <c r="CT89" s="301"/>
      <c r="CU89" s="301"/>
      <c r="CV89" s="301"/>
      <c r="CW89" s="301"/>
      <c r="CX89" s="301"/>
      <c r="CY89" s="301"/>
      <c r="CZ89" s="301"/>
      <c r="DA89" s="301"/>
      <c r="DB89" s="301"/>
      <c r="DC89" s="301"/>
      <c r="DD89" s="301"/>
      <c r="DE89" s="301"/>
      <c r="DF89" s="301"/>
      <c r="DG89" s="301"/>
      <c r="DH89" s="301"/>
      <c r="DI89" s="301"/>
      <c r="DJ89" s="301"/>
      <c r="DK89" s="301"/>
      <c r="DL89" s="301"/>
      <c r="DM89" s="301"/>
      <c r="DN89" s="301"/>
      <c r="DO89" s="301"/>
      <c r="DP89" s="301"/>
      <c r="DQ89" s="301"/>
      <c r="DR89" s="301"/>
      <c r="DS89" s="301"/>
      <c r="DT89" s="301"/>
      <c r="DU89" s="301"/>
      <c r="DV89" s="301"/>
      <c r="DW89" s="301"/>
      <c r="DX89" s="301"/>
      <c r="DY89" s="301"/>
      <c r="DZ89" s="301"/>
      <c r="EA89" s="301"/>
      <c r="EB89" s="301"/>
      <c r="EC89" s="301"/>
      <c r="ED89" s="301"/>
      <c r="EE89" s="301"/>
      <c r="EF89" s="301"/>
      <c r="EG89" s="301"/>
      <c r="EH89" s="301"/>
      <c r="EI89" s="301"/>
      <c r="EJ89" s="301"/>
      <c r="EK89" s="301"/>
      <c r="EL89" s="301"/>
      <c r="EM89" s="301"/>
      <c r="EN89" s="301"/>
      <c r="EO89" s="301"/>
      <c r="EP89" s="301"/>
      <c r="EQ89" s="301"/>
      <c r="ER89" s="301"/>
      <c r="ES89" s="301"/>
      <c r="ET89" s="301"/>
      <c r="EU89" s="301"/>
      <c r="EV89" s="301"/>
      <c r="EW89" s="301"/>
      <c r="EX89" s="301"/>
      <c r="EY89" s="301"/>
      <c r="EZ89" s="301"/>
      <c r="FA89" s="301"/>
      <c r="FB89" s="301"/>
      <c r="FC89" s="301"/>
      <c r="FD89" s="301"/>
      <c r="FE89" s="301"/>
      <c r="FF89" s="301"/>
      <c r="FG89" s="301"/>
      <c r="FH89" s="301"/>
      <c r="FI89" s="301"/>
      <c r="FJ89" s="301"/>
      <c r="FK89" s="301"/>
      <c r="FL89" s="301"/>
      <c r="FM89" s="301"/>
      <c r="FN89" s="301"/>
      <c r="FO89" s="301"/>
      <c r="FP89" s="301"/>
      <c r="FQ89" s="301"/>
      <c r="FR89" s="301"/>
      <c r="FS89" s="301"/>
      <c r="FT89" s="301"/>
      <c r="FU89" s="301"/>
      <c r="FV89" s="301"/>
      <c r="FW89" s="301"/>
      <c r="FX89" s="301"/>
      <c r="FY89" s="301"/>
      <c r="FZ89" s="301"/>
      <c r="GA89" s="301"/>
      <c r="GB89" s="301"/>
      <c r="GC89" s="301"/>
      <c r="GD89" s="301"/>
      <c r="GE89" s="301"/>
      <c r="GF89" s="301"/>
      <c r="GG89" s="301"/>
      <c r="GH89" s="301"/>
      <c r="GI89" s="301"/>
      <c r="GJ89" s="301"/>
      <c r="GK89" s="301"/>
      <c r="GL89" s="301"/>
      <c r="GM89" s="301"/>
      <c r="GN89" s="301"/>
      <c r="GO89" s="301"/>
      <c r="GP89" s="301"/>
      <c r="GQ89" s="301"/>
      <c r="GR89" s="301"/>
      <c r="GS89" s="301"/>
      <c r="GT89" s="301"/>
      <c r="GU89" s="301"/>
      <c r="GV89" s="301"/>
      <c r="GW89" s="301"/>
      <c r="GX89" s="301"/>
      <c r="GY89" s="301"/>
      <c r="GZ89" s="301"/>
      <c r="HA89" s="301"/>
      <c r="HB89" s="301"/>
      <c r="HC89" s="301"/>
      <c r="HD89" s="301"/>
      <c r="HE89" s="301"/>
      <c r="HF89" s="301"/>
      <c r="HG89" s="301"/>
      <c r="HH89" s="301"/>
      <c r="HI89" s="301"/>
      <c r="HJ89" s="301"/>
      <c r="HK89" s="301"/>
      <c r="HL89" s="301"/>
      <c r="HM89" s="301"/>
      <c r="HN89" s="301"/>
      <c r="HO89" s="301"/>
      <c r="HP89" s="301"/>
      <c r="HQ89" s="301"/>
      <c r="HR89" s="301"/>
      <c r="HS89" s="301"/>
      <c r="HT89" s="301"/>
      <c r="HU89" s="301"/>
      <c r="HV89" s="301"/>
      <c r="HW89" s="301"/>
      <c r="HX89" s="301"/>
      <c r="HY89" s="301"/>
      <c r="HZ89" s="301"/>
      <c r="IA89" s="301"/>
      <c r="IB89" s="301"/>
      <c r="IC89" s="301"/>
      <c r="ID89" s="301"/>
      <c r="IE89" s="301"/>
      <c r="IF89" s="301"/>
      <c r="IG89" s="301"/>
      <c r="IH89" s="301"/>
      <c r="II89" s="301"/>
      <c r="IJ89" s="301"/>
      <c r="IK89" s="301"/>
      <c r="IL89" s="301"/>
      <c r="IM89" s="301"/>
      <c r="IN89" s="301"/>
      <c r="IO89" s="301"/>
      <c r="IP89" s="301"/>
      <c r="IQ89" s="301"/>
      <c r="IR89" s="301"/>
      <c r="IS89" s="301"/>
      <c r="IT89" s="301"/>
      <c r="IU89" s="301"/>
      <c r="IV89" s="301"/>
      <c r="IW89" s="301"/>
      <c r="IX89" s="301"/>
      <c r="IY89" s="301"/>
      <c r="IZ89" s="301"/>
      <c r="JA89" s="301"/>
      <c r="JB89" s="301"/>
      <c r="JC89" s="301"/>
      <c r="JD89" s="301"/>
      <c r="JE89" s="301"/>
      <c r="JF89" s="301"/>
      <c r="JG89" s="301"/>
      <c r="JH89" s="301"/>
      <c r="JI89" s="301"/>
      <c r="JJ89" s="301"/>
      <c r="JK89" s="301"/>
      <c r="JL89" s="301"/>
      <c r="JM89" s="301"/>
      <c r="JN89" s="301"/>
      <c r="JO89" s="301"/>
      <c r="JP89" s="301"/>
      <c r="JQ89" s="301"/>
      <c r="JR89" s="301"/>
      <c r="JS89" s="301"/>
      <c r="JT89" s="301"/>
      <c r="JU89" s="301"/>
      <c r="JV89" s="301"/>
      <c r="JW89" s="301"/>
      <c r="JX89" s="301"/>
      <c r="JY89" s="301"/>
      <c r="JZ89" s="301"/>
      <c r="KA89" s="301"/>
      <c r="KB89" s="301"/>
      <c r="KC89" s="301"/>
      <c r="KD89" s="301"/>
      <c r="KE89" s="301"/>
      <c r="KF89" s="301"/>
      <c r="KG89" s="301"/>
      <c r="KH89" s="301"/>
      <c r="KI89" s="301"/>
      <c r="KJ89" s="301"/>
      <c r="KK89" s="301"/>
      <c r="KL89" s="301"/>
      <c r="KM89" s="301"/>
      <c r="KN89" s="301"/>
      <c r="KO89" s="301"/>
      <c r="KP89" s="301"/>
      <c r="KQ89" s="301"/>
      <c r="KR89" s="301"/>
      <c r="KS89" s="301"/>
      <c r="KT89" s="301"/>
      <c r="KU89" s="301"/>
      <c r="KV89" s="301"/>
      <c r="KW89" s="301"/>
      <c r="KX89" s="301"/>
      <c r="KY89" s="301"/>
      <c r="KZ89" s="301"/>
      <c r="LA89" s="301"/>
      <c r="LB89" s="301"/>
      <c r="LC89" s="301"/>
      <c r="LD89" s="301"/>
      <c r="LE89" s="301"/>
      <c r="LF89" s="301"/>
      <c r="LG89" s="301"/>
      <c r="LH89" s="301"/>
      <c r="LI89" s="301"/>
      <c r="LJ89" s="301"/>
      <c r="LK89" s="301"/>
      <c r="LL89" s="301"/>
      <c r="LM89" s="301"/>
      <c r="LN89" s="301"/>
      <c r="LO89" s="301"/>
      <c r="LP89" s="301"/>
      <c r="LQ89" s="301"/>
      <c r="LR89" s="301"/>
      <c r="LS89" s="301"/>
      <c r="LT89" s="301"/>
      <c r="LU89" s="301"/>
      <c r="LV89" s="301"/>
      <c r="LW89" s="301"/>
      <c r="LX89" s="301"/>
      <c r="LY89" s="301"/>
      <c r="LZ89" s="301"/>
      <c r="MA89" s="301"/>
      <c r="MB89" s="301"/>
      <c r="MC89" s="301"/>
      <c r="MD89" s="301"/>
      <c r="ME89" s="301"/>
      <c r="MF89" s="301"/>
      <c r="MG89" s="301"/>
      <c r="MH89" s="301"/>
      <c r="MI89" s="301"/>
      <c r="MJ89" s="301"/>
      <c r="MK89" s="301"/>
      <c r="ML89" s="301"/>
      <c r="MM89" s="301"/>
      <c r="MN89" s="301"/>
      <c r="MO89" s="301"/>
      <c r="MP89" s="301"/>
      <c r="MQ89" s="301"/>
      <c r="MR89" s="301"/>
      <c r="MS89" s="301"/>
      <c r="MT89" s="301"/>
      <c r="MU89" s="301"/>
      <c r="MV89" s="301"/>
      <c r="MW89" s="301"/>
      <c r="MX89" s="301"/>
      <c r="MY89" s="301"/>
      <c r="MZ89" s="301"/>
      <c r="NA89" s="301"/>
      <c r="NB89" s="301"/>
      <c r="NC89" s="301"/>
      <c r="ND89" s="301"/>
      <c r="NE89" s="301"/>
      <c r="NF89" s="301"/>
      <c r="NG89" s="301"/>
      <c r="NH89" s="301"/>
      <c r="NI89" s="301"/>
      <c r="NJ89" s="301"/>
      <c r="NK89" s="301"/>
      <c r="NL89" s="301"/>
      <c r="NM89" s="301"/>
      <c r="NN89" s="301"/>
      <c r="NO89" s="301"/>
      <c r="NP89" s="301"/>
      <c r="NQ89" s="301"/>
      <c r="NR89" s="301"/>
      <c r="NS89" s="301"/>
      <c r="NT89" s="301"/>
      <c r="NU89" s="301"/>
      <c r="NV89" s="301"/>
      <c r="NW89" s="301"/>
      <c r="NX89" s="301"/>
      <c r="NY89" s="301"/>
      <c r="NZ89" s="301"/>
      <c r="OA89" s="301"/>
      <c r="OB89" s="301"/>
      <c r="OC89" s="301"/>
      <c r="OD89" s="301"/>
      <c r="OE89" s="301"/>
      <c r="OF89" s="301"/>
      <c r="OG89" s="301"/>
      <c r="OH89" s="301"/>
      <c r="OI89" s="301"/>
      <c r="OJ89" s="301"/>
      <c r="OK89" s="301"/>
      <c r="OL89" s="301"/>
      <c r="OM89" s="301"/>
      <c r="ON89" s="301"/>
      <c r="OO89" s="301"/>
      <c r="OP89" s="301"/>
      <c r="OQ89" s="301"/>
      <c r="OR89" s="301"/>
      <c r="OS89" s="301"/>
      <c r="OT89" s="301"/>
      <c r="OU89" s="301"/>
      <c r="OV89" s="301"/>
      <c r="OW89" s="301"/>
      <c r="OX89" s="301"/>
      <c r="OY89" s="301"/>
      <c r="OZ89" s="301"/>
      <c r="PA89" s="301"/>
      <c r="PB89" s="301"/>
      <c r="PC89" s="301"/>
      <c r="PD89" s="301"/>
      <c r="PE89" s="301"/>
      <c r="PF89" s="301"/>
      <c r="PG89" s="301"/>
      <c r="PH89" s="301"/>
      <c r="PI89" s="301"/>
      <c r="PJ89" s="301"/>
      <c r="PK89" s="301"/>
      <c r="PL89" s="301"/>
      <c r="PM89" s="301"/>
      <c r="PN89" s="301"/>
      <c r="PO89" s="301"/>
      <c r="PP89" s="301"/>
      <c r="PQ89" s="301"/>
      <c r="PR89" s="301"/>
      <c r="PS89" s="301"/>
      <c r="PT89" s="301"/>
      <c r="PU89" s="301"/>
      <c r="PV89" s="301"/>
      <c r="PW89" s="301"/>
      <c r="PX89" s="301"/>
      <c r="PY89" s="301"/>
      <c r="PZ89" s="301"/>
      <c r="QA89" s="301"/>
      <c r="QB89" s="301"/>
      <c r="QC89" s="301"/>
      <c r="QD89" s="301"/>
      <c r="QE89" s="301"/>
      <c r="QF89" s="301"/>
      <c r="QG89" s="301"/>
      <c r="QH89" s="301"/>
      <c r="QI89" s="301"/>
      <c r="QJ89" s="301"/>
      <c r="QK89" s="301"/>
      <c r="QL89" s="301"/>
      <c r="QM89" s="301"/>
      <c r="QN89" s="301"/>
      <c r="QO89" s="301"/>
      <c r="QP89" s="301"/>
      <c r="QQ89" s="301"/>
      <c r="QR89" s="301"/>
      <c r="QS89" s="301"/>
      <c r="QT89" s="301"/>
      <c r="QU89" s="301"/>
      <c r="QV89" s="301"/>
      <c r="QW89" s="301"/>
      <c r="QX89" s="301"/>
      <c r="QY89" s="301"/>
      <c r="QZ89" s="301"/>
      <c r="RA89" s="301"/>
      <c r="RB89" s="301"/>
      <c r="RC89" s="301"/>
      <c r="RD89" s="301"/>
      <c r="RE89" s="301"/>
      <c r="RF89" s="301"/>
      <c r="RG89" s="301"/>
      <c r="RH89" s="301"/>
      <c r="RI89" s="301"/>
      <c r="RJ89" s="301"/>
      <c r="RK89" s="301"/>
      <c r="RL89" s="301"/>
      <c r="RM89" s="301"/>
      <c r="RN89" s="301"/>
      <c r="RO89" s="301"/>
      <c r="RP89" s="301"/>
      <c r="RQ89" s="301"/>
      <c r="RR89" s="301"/>
      <c r="RS89" s="301"/>
      <c r="RT89" s="301"/>
      <c r="RU89" s="301"/>
      <c r="RV89" s="301"/>
      <c r="RW89" s="301"/>
      <c r="RX89" s="301"/>
      <c r="RY89" s="301"/>
      <c r="RZ89" s="301"/>
      <c r="SA89" s="301"/>
      <c r="SB89" s="301"/>
      <c r="SC89" s="301"/>
      <c r="SD89" s="301"/>
      <c r="SE89" s="301"/>
      <c r="SF89" s="301"/>
      <c r="SG89" s="301"/>
      <c r="SH89" s="301"/>
      <c r="SI89" s="301"/>
      <c r="SJ89" s="301"/>
      <c r="SK89" s="301"/>
      <c r="SL89" s="301"/>
      <c r="SM89" s="301"/>
      <c r="SN89" s="301"/>
      <c r="SO89" s="301"/>
      <c r="SP89" s="301"/>
      <c r="SQ89" s="301"/>
      <c r="SR89" s="301"/>
      <c r="SS89" s="301"/>
      <c r="ST89" s="301"/>
      <c r="SU89" s="301"/>
      <c r="SV89" s="301"/>
      <c r="SW89" s="301"/>
      <c r="SX89" s="301"/>
      <c r="SY89" s="301"/>
      <c r="SZ89" s="301"/>
      <c r="TA89" s="301"/>
      <c r="TB89" s="301"/>
      <c r="TC89" s="301"/>
      <c r="TD89" s="301"/>
      <c r="TE89" s="301"/>
      <c r="TF89" s="301"/>
      <c r="TG89" s="301"/>
      <c r="TH89" s="301"/>
      <c r="TI89" s="301"/>
      <c r="TJ89" s="301"/>
      <c r="TK89" s="301"/>
      <c r="TL89" s="301"/>
      <c r="TM89" s="301"/>
      <c r="TN89" s="301"/>
      <c r="TO89" s="301"/>
      <c r="TP89" s="301"/>
      <c r="TQ89" s="301"/>
      <c r="TR89" s="301"/>
      <c r="TS89" s="301"/>
      <c r="TT89" s="301"/>
      <c r="TU89" s="301"/>
      <c r="TV89" s="301"/>
      <c r="TW89" s="301"/>
      <c r="TX89" s="301"/>
      <c r="TY89" s="301"/>
      <c r="TZ89" s="301"/>
      <c r="UA89" s="301"/>
      <c r="UB89" s="301"/>
      <c r="UC89" s="301"/>
      <c r="UD89" s="301"/>
      <c r="UE89" s="301"/>
      <c r="UF89" s="301"/>
      <c r="UG89" s="301"/>
      <c r="UH89" s="301"/>
      <c r="UI89" s="301"/>
      <c r="UJ89" s="301"/>
      <c r="UK89" s="301"/>
      <c r="UL89" s="301"/>
      <c r="UM89" s="301"/>
      <c r="UN89" s="301"/>
      <c r="UO89" s="301"/>
      <c r="UP89" s="301"/>
      <c r="UQ89" s="301"/>
      <c r="UR89" s="301"/>
      <c r="US89" s="301"/>
      <c r="UT89" s="301"/>
      <c r="UU89" s="301"/>
      <c r="UV89" s="301"/>
      <c r="UW89" s="301"/>
      <c r="UX89" s="301"/>
      <c r="UY89" s="301"/>
      <c r="UZ89" s="301"/>
      <c r="VA89" s="301"/>
      <c r="VB89" s="301"/>
      <c r="VC89" s="301"/>
      <c r="VD89" s="301"/>
      <c r="VE89" s="301"/>
      <c r="VF89" s="301"/>
      <c r="VG89" s="301"/>
      <c r="VH89" s="301"/>
      <c r="VI89" s="301"/>
      <c r="VJ89" s="301"/>
      <c r="VK89" s="301"/>
      <c r="VL89" s="301"/>
      <c r="VM89" s="301"/>
      <c r="VN89" s="301"/>
      <c r="VO89" s="301"/>
      <c r="VP89" s="301"/>
      <c r="VQ89" s="301"/>
      <c r="VR89" s="301"/>
      <c r="VS89" s="301"/>
      <c r="VT89" s="301"/>
      <c r="VU89" s="301"/>
      <c r="VV89" s="301"/>
      <c r="VW89" s="301"/>
      <c r="VX89" s="301"/>
      <c r="VY89" s="301"/>
      <c r="VZ89" s="301"/>
      <c r="WA89" s="301"/>
      <c r="WB89" s="301"/>
      <c r="WC89" s="301"/>
      <c r="WD89" s="301"/>
      <c r="WE89" s="301"/>
      <c r="WF89" s="301"/>
      <c r="WG89" s="301"/>
      <c r="WH89" s="301"/>
      <c r="WI89" s="301"/>
      <c r="WJ89" s="301"/>
      <c r="WK89" s="301"/>
      <c r="WL89" s="301"/>
      <c r="WM89" s="301"/>
      <c r="WN89" s="301"/>
      <c r="WO89" s="301"/>
      <c r="WP89" s="301"/>
      <c r="WQ89" s="301"/>
      <c r="WR89" s="301"/>
      <c r="WS89" s="301"/>
      <c r="WT89" s="301"/>
      <c r="WU89" s="301"/>
      <c r="WV89" s="301"/>
      <c r="WW89" s="301"/>
      <c r="WX89" s="301"/>
      <c r="WY89" s="301"/>
      <c r="WZ89" s="301"/>
      <c r="XA89" s="301"/>
      <c r="XB89" s="301"/>
      <c r="XC89" s="301"/>
      <c r="XD89" s="301"/>
      <c r="XE89" s="301"/>
      <c r="XF89" s="301"/>
      <c r="XG89" s="301"/>
      <c r="XH89" s="301"/>
      <c r="XI89" s="301"/>
      <c r="XJ89" s="301"/>
      <c r="XK89" s="301"/>
      <c r="XL89" s="301"/>
      <c r="XM89" s="301"/>
      <c r="XN89" s="301"/>
      <c r="XO89" s="301"/>
      <c r="XP89" s="301"/>
      <c r="XQ89" s="301"/>
      <c r="XR89" s="301"/>
      <c r="XS89" s="301"/>
      <c r="XT89" s="301"/>
      <c r="XU89" s="301"/>
      <c r="XV89" s="301"/>
      <c r="XW89" s="301"/>
      <c r="XX89" s="301"/>
      <c r="XY89" s="301"/>
      <c r="XZ89" s="301"/>
      <c r="YA89" s="301"/>
      <c r="YB89" s="301"/>
      <c r="YC89" s="301"/>
      <c r="YD89" s="301"/>
      <c r="YE89" s="301"/>
      <c r="YF89" s="301"/>
      <c r="YG89" s="301"/>
      <c r="YH89" s="301"/>
      <c r="YI89" s="301"/>
      <c r="YJ89" s="301"/>
      <c r="YK89" s="301"/>
      <c r="YL89" s="301"/>
      <c r="YM89" s="301"/>
      <c r="YN89" s="301"/>
      <c r="YO89" s="301"/>
      <c r="YP89" s="301"/>
      <c r="YQ89" s="301"/>
      <c r="YR89" s="301"/>
      <c r="YS89" s="301"/>
      <c r="YT89" s="301"/>
      <c r="YU89" s="301"/>
      <c r="YV89" s="301"/>
      <c r="YW89" s="301"/>
      <c r="YX89" s="301"/>
      <c r="YY89" s="301"/>
      <c r="YZ89" s="301"/>
      <c r="ZA89" s="301"/>
      <c r="ZB89" s="301"/>
      <c r="ZC89" s="301"/>
      <c r="ZD89" s="301"/>
      <c r="ZE89" s="301"/>
      <c r="ZF89" s="301"/>
      <c r="ZG89" s="301"/>
      <c r="ZH89" s="301"/>
      <c r="ZI89" s="301"/>
      <c r="ZJ89" s="301"/>
      <c r="ZK89" s="301"/>
      <c r="ZL89" s="301"/>
      <c r="ZM89" s="301"/>
      <c r="ZN89" s="301"/>
      <c r="ZO89" s="301"/>
      <c r="ZP89" s="301"/>
      <c r="ZQ89" s="301"/>
      <c r="ZR89" s="301"/>
      <c r="ZS89" s="301"/>
      <c r="ZT89" s="301"/>
      <c r="ZU89" s="301"/>
      <c r="ZV89" s="301"/>
      <c r="ZW89" s="301"/>
      <c r="ZX89" s="301"/>
      <c r="ZY89" s="301"/>
      <c r="ZZ89" s="301"/>
      <c r="AAA89" s="301"/>
      <c r="AAB89" s="301"/>
      <c r="AAC89" s="301"/>
      <c r="AAD89" s="301"/>
      <c r="AAE89" s="301"/>
      <c r="AAF89" s="301"/>
      <c r="AAG89" s="301"/>
      <c r="AAH89" s="301"/>
      <c r="AAI89" s="301"/>
      <c r="AAJ89" s="301"/>
      <c r="AAK89" s="301"/>
      <c r="AAL89" s="301"/>
      <c r="AAM89" s="301"/>
      <c r="AAN89" s="301"/>
      <c r="AAO89" s="301"/>
      <c r="AAP89" s="301"/>
      <c r="AAQ89" s="301"/>
      <c r="AAR89" s="301"/>
      <c r="AAS89" s="301"/>
      <c r="AAT89" s="301"/>
      <c r="AAU89" s="301"/>
      <c r="AAV89" s="301"/>
      <c r="AAW89" s="301"/>
      <c r="AAX89" s="301"/>
      <c r="AAY89" s="301"/>
      <c r="AAZ89" s="301"/>
      <c r="ABA89" s="301"/>
      <c r="ABB89" s="301"/>
      <c r="ABC89" s="301"/>
      <c r="ABD89" s="301"/>
      <c r="ABE89" s="301"/>
      <c r="ABF89" s="301"/>
      <c r="ABG89" s="301"/>
      <c r="ABH89" s="301"/>
      <c r="ABI89" s="301"/>
      <c r="ABJ89" s="301"/>
      <c r="ABK89" s="301"/>
      <c r="ABL89" s="301"/>
      <c r="ABM89" s="301"/>
      <c r="ABN89" s="301"/>
      <c r="ABO89" s="301"/>
      <c r="ABP89" s="301"/>
      <c r="ABQ89" s="301"/>
      <c r="ABR89" s="301"/>
      <c r="ABS89" s="301"/>
      <c r="ABT89" s="301"/>
      <c r="ABU89" s="301"/>
      <c r="ABV89" s="301"/>
      <c r="ABW89" s="301"/>
      <c r="ABX89" s="301"/>
      <c r="ABY89" s="301"/>
      <c r="ABZ89" s="301"/>
      <c r="ACA89" s="301"/>
      <c r="ACB89" s="301"/>
      <c r="ACC89" s="301"/>
      <c r="ACD89" s="301"/>
      <c r="ACE89" s="301"/>
      <c r="ACF89" s="301"/>
      <c r="ACG89" s="301"/>
      <c r="ACH89" s="301"/>
      <c r="ACI89" s="301"/>
      <c r="ACJ89" s="301"/>
      <c r="ACK89" s="301"/>
      <c r="ACL89" s="301"/>
      <c r="ACM89" s="301"/>
      <c r="ACN89" s="301"/>
      <c r="ACO89" s="301"/>
      <c r="ACP89" s="301"/>
      <c r="ACQ89" s="301"/>
      <c r="ACR89" s="301"/>
      <c r="ACS89" s="301"/>
      <c r="ACT89" s="301"/>
      <c r="ACU89" s="301"/>
      <c r="ACV89" s="301"/>
      <c r="ACW89" s="301"/>
      <c r="ACX89" s="301"/>
      <c r="ACY89" s="301"/>
      <c r="ACZ89" s="301"/>
      <c r="ADA89" s="301"/>
      <c r="ADB89" s="301"/>
      <c r="ADC89" s="301"/>
      <c r="ADD89" s="301"/>
      <c r="ADE89" s="301"/>
      <c r="ADF89" s="301"/>
      <c r="ADG89" s="301"/>
      <c r="ADH89" s="301"/>
      <c r="ADI89" s="301"/>
      <c r="ADJ89" s="301"/>
      <c r="ADK89" s="301"/>
      <c r="ADL89" s="301"/>
      <c r="ADM89" s="301"/>
      <c r="ADN89" s="301"/>
      <c r="ADO89" s="301"/>
      <c r="ADP89" s="301"/>
      <c r="ADQ89" s="301"/>
      <c r="ADR89" s="301"/>
      <c r="ADS89" s="301"/>
      <c r="ADT89" s="301"/>
      <c r="ADU89" s="301"/>
      <c r="ADV89" s="301"/>
      <c r="ADW89" s="301"/>
      <c r="ADX89" s="301"/>
      <c r="ADY89" s="301"/>
      <c r="ADZ89" s="301"/>
      <c r="AEA89" s="301"/>
      <c r="AEB89" s="301"/>
      <c r="AEC89" s="301"/>
      <c r="AED89" s="301"/>
      <c r="AEE89" s="301"/>
      <c r="AEF89" s="301"/>
      <c r="AEG89" s="301"/>
      <c r="AEH89" s="301"/>
      <c r="AEI89" s="301"/>
      <c r="AEJ89" s="301"/>
      <c r="AEK89" s="301"/>
      <c r="AEL89" s="301"/>
      <c r="AEM89" s="301"/>
      <c r="AEN89" s="301"/>
      <c r="AEO89" s="301"/>
      <c r="AEP89" s="301"/>
      <c r="AEQ89" s="301"/>
      <c r="AER89" s="301"/>
      <c r="AES89" s="301"/>
      <c r="AET89" s="301"/>
      <c r="AEU89" s="301"/>
      <c r="AEV89" s="301"/>
      <c r="AEW89" s="301"/>
      <c r="AEX89" s="301"/>
      <c r="AEY89" s="301"/>
      <c r="AEZ89" s="301"/>
      <c r="AFA89" s="301"/>
      <c r="AFB89" s="301"/>
      <c r="AFC89" s="301"/>
      <c r="AFD89" s="301"/>
      <c r="AFE89" s="301"/>
      <c r="AFF89" s="301"/>
      <c r="AFG89" s="301"/>
      <c r="AFH89" s="301"/>
      <c r="AFI89" s="301"/>
      <c r="AFJ89" s="301"/>
      <c r="AFK89" s="301"/>
      <c r="AFL89" s="301"/>
      <c r="AFM89" s="301"/>
      <c r="AFN89" s="301"/>
      <c r="AFO89" s="301"/>
      <c r="AFP89" s="301"/>
      <c r="AFQ89" s="301"/>
      <c r="AFR89" s="301"/>
      <c r="AFS89" s="301"/>
      <c r="AFT89" s="301"/>
      <c r="AFU89" s="301"/>
      <c r="AFV89" s="301"/>
      <c r="AFW89" s="301"/>
      <c r="AFX89" s="301"/>
      <c r="AFY89" s="301"/>
      <c r="AFZ89" s="301"/>
      <c r="AGA89" s="301"/>
      <c r="AGB89" s="301"/>
      <c r="AGC89" s="301"/>
      <c r="AGD89" s="301"/>
      <c r="AGE89" s="301"/>
      <c r="AGF89" s="301"/>
      <c r="AGG89" s="301"/>
      <c r="AGH89" s="301"/>
      <c r="AGI89" s="301"/>
      <c r="AGJ89" s="301"/>
      <c r="AGK89" s="301"/>
      <c r="AGL89" s="301"/>
      <c r="AGM89" s="301"/>
      <c r="AGN89" s="301"/>
      <c r="AGO89" s="301"/>
      <c r="AGP89" s="301"/>
      <c r="AGQ89" s="301"/>
      <c r="AGR89" s="301"/>
      <c r="AGS89" s="301"/>
      <c r="AGT89" s="301"/>
      <c r="AGU89" s="301"/>
      <c r="AGV89" s="301"/>
      <c r="AGW89" s="301"/>
      <c r="AGX89" s="301"/>
      <c r="AGY89" s="301"/>
      <c r="AGZ89" s="301"/>
      <c r="AHA89" s="301"/>
      <c r="AHB89" s="301"/>
      <c r="AHC89" s="301"/>
      <c r="AHD89" s="301"/>
      <c r="AHE89" s="301"/>
      <c r="AHF89" s="301"/>
      <c r="AHG89" s="301"/>
      <c r="AHH89" s="301"/>
      <c r="AHI89" s="301"/>
      <c r="AHJ89" s="301"/>
      <c r="AHK89" s="301"/>
      <c r="AHL89" s="301"/>
      <c r="AHM89" s="301"/>
      <c r="AHN89" s="301"/>
      <c r="AHO89" s="301"/>
      <c r="AHP89" s="301"/>
      <c r="AHQ89" s="301"/>
      <c r="AHR89" s="301"/>
      <c r="AHS89" s="301"/>
      <c r="AHT89" s="301"/>
      <c r="AHU89" s="301"/>
      <c r="AHV89" s="301"/>
      <c r="AHW89" s="301"/>
      <c r="AHX89" s="301"/>
      <c r="AHY89" s="301"/>
      <c r="AHZ89" s="301"/>
      <c r="AIA89" s="301"/>
      <c r="AIB89" s="301"/>
      <c r="AIC89" s="301"/>
      <c r="AID89" s="301"/>
      <c r="AIE89" s="301"/>
      <c r="AIF89" s="301"/>
      <c r="AIG89" s="301"/>
      <c r="AIH89" s="301"/>
      <c r="AII89" s="301"/>
      <c r="AIJ89" s="301"/>
      <c r="AIK89" s="301"/>
      <c r="AIL89" s="301"/>
      <c r="AIM89" s="301"/>
      <c r="AIN89" s="301"/>
      <c r="AIO89" s="301"/>
      <c r="AIP89" s="301"/>
      <c r="AIQ89" s="301"/>
      <c r="AIR89" s="301"/>
      <c r="AIS89" s="301"/>
      <c r="AIT89" s="301"/>
      <c r="AIU89" s="301"/>
      <c r="AIV89" s="301"/>
      <c r="AIW89" s="301"/>
      <c r="AIX89" s="301"/>
      <c r="AIY89" s="301"/>
      <c r="AIZ89" s="301"/>
      <c r="AJA89" s="301"/>
      <c r="AJB89" s="301"/>
      <c r="AJC89" s="301"/>
      <c r="AJD89" s="301"/>
      <c r="AJE89" s="301"/>
      <c r="AJF89" s="301"/>
      <c r="AJG89" s="301"/>
      <c r="AJH89" s="301"/>
      <c r="AJI89" s="301"/>
      <c r="AJJ89" s="301"/>
      <c r="AJK89" s="301"/>
      <c r="AJL89" s="301"/>
      <c r="AJM89" s="301"/>
      <c r="AJN89" s="301"/>
      <c r="AJO89" s="301"/>
      <c r="AJP89" s="301"/>
      <c r="AJQ89" s="301"/>
      <c r="AJR89" s="301"/>
      <c r="AJS89" s="301"/>
      <c r="AJT89" s="301"/>
      <c r="AJU89" s="301"/>
      <c r="AJV89" s="301"/>
      <c r="AJW89" s="301"/>
      <c r="AJX89" s="301"/>
      <c r="AJY89" s="301"/>
      <c r="AJZ89" s="301"/>
      <c r="AKA89" s="301"/>
      <c r="AKB89" s="301"/>
      <c r="AKC89" s="301"/>
      <c r="AKD89" s="301"/>
      <c r="AKE89" s="301"/>
      <c r="AKF89" s="301"/>
      <c r="AKG89" s="301"/>
      <c r="AKH89" s="301"/>
      <c r="AKI89" s="301"/>
      <c r="AKJ89" s="301"/>
      <c r="AKK89" s="301"/>
      <c r="AKL89" s="301"/>
      <c r="AKM89" s="301"/>
      <c r="AKN89" s="301"/>
      <c r="AKO89" s="301"/>
      <c r="AKP89" s="301"/>
      <c r="AKQ89" s="301"/>
      <c r="AKR89" s="301"/>
      <c r="AKS89" s="301"/>
      <c r="AKT89" s="301"/>
      <c r="AKU89" s="301"/>
      <c r="AKV89" s="301"/>
      <c r="AKW89" s="301"/>
      <c r="AKX89" s="301"/>
      <c r="AKY89" s="301"/>
      <c r="AKZ89" s="301"/>
      <c r="ALA89" s="301"/>
      <c r="ALB89" s="301"/>
      <c r="ALC89" s="301"/>
      <c r="ALD89" s="301"/>
      <c r="ALE89" s="301"/>
      <c r="ALF89" s="301"/>
      <c r="ALG89" s="301"/>
      <c r="ALH89" s="301"/>
      <c r="ALI89" s="301"/>
      <c r="ALJ89" s="301"/>
      <c r="ALK89" s="301"/>
      <c r="ALL89" s="301"/>
      <c r="ALM89" s="301"/>
      <c r="ALN89" s="301"/>
      <c r="ALO89" s="301"/>
      <c r="ALP89" s="301"/>
      <c r="ALQ89" s="301"/>
      <c r="ALR89" s="301"/>
      <c r="ALS89" s="301"/>
      <c r="ALT89" s="301"/>
      <c r="ALU89" s="301"/>
      <c r="ALV89" s="301"/>
      <c r="ALW89" s="301"/>
      <c r="ALX89" s="301"/>
      <c r="ALY89" s="301"/>
      <c r="ALZ89" s="301"/>
      <c r="AMA89" s="301"/>
      <c r="AMB89" s="301"/>
      <c r="AMC89" s="301"/>
      <c r="AMD89" s="301"/>
      <c r="AME89" s="301"/>
      <c r="AMF89" s="301"/>
      <c r="AMG89" s="301"/>
      <c r="AMH89" s="301"/>
      <c r="AMI89" s="301"/>
      <c r="AMJ89" s="301"/>
      <c r="AMK89" s="301"/>
    </row>
    <row r="90" spans="1:1025" ht="13.5" thickBot="1" x14ac:dyDescent="0.25">
      <c r="A90" s="602" t="s">
        <v>150</v>
      </c>
      <c r="B90" s="602"/>
      <c r="C90" s="602"/>
      <c r="D90" s="602"/>
      <c r="E90" s="602"/>
      <c r="F90" s="360">
        <f>E88</f>
        <v>4291.8656871660369</v>
      </c>
      <c r="H90" s="301"/>
      <c r="I90" s="301"/>
      <c r="J90" s="301"/>
      <c r="K90" s="301"/>
      <c r="L90" s="301"/>
      <c r="M90" s="301"/>
      <c r="N90" s="301"/>
      <c r="O90" s="301"/>
      <c r="P90" s="301"/>
      <c r="Q90" s="301"/>
      <c r="R90" s="301"/>
      <c r="S90" s="301"/>
      <c r="T90" s="301"/>
      <c r="U90" s="301"/>
      <c r="V90" s="301"/>
      <c r="W90" s="301"/>
      <c r="X90" s="301"/>
      <c r="Y90" s="301"/>
      <c r="Z90" s="301"/>
      <c r="AA90" s="301"/>
      <c r="AB90" s="301"/>
      <c r="AC90" s="301"/>
      <c r="AD90" s="301"/>
      <c r="AE90" s="301"/>
      <c r="AF90" s="301"/>
      <c r="AG90" s="301"/>
      <c r="AH90" s="301"/>
      <c r="AI90" s="301"/>
      <c r="AJ90" s="301"/>
      <c r="AK90" s="301"/>
      <c r="AL90" s="301"/>
      <c r="AM90" s="301"/>
      <c r="AN90" s="301"/>
      <c r="AO90" s="301"/>
      <c r="AP90" s="301"/>
      <c r="AQ90" s="301"/>
      <c r="AR90" s="301"/>
      <c r="AS90" s="301"/>
      <c r="AT90" s="301"/>
      <c r="AU90" s="301"/>
      <c r="AV90" s="301"/>
      <c r="AW90" s="301"/>
      <c r="AX90" s="301"/>
      <c r="AY90" s="301"/>
      <c r="AZ90" s="301"/>
      <c r="BA90" s="301"/>
      <c r="BB90" s="301"/>
      <c r="BC90" s="301"/>
      <c r="BD90" s="301"/>
      <c r="BE90" s="301"/>
      <c r="BF90" s="301"/>
      <c r="BG90" s="301"/>
      <c r="BH90" s="301"/>
      <c r="BI90" s="301"/>
      <c r="BJ90" s="301"/>
      <c r="BK90" s="301"/>
      <c r="BL90" s="301"/>
      <c r="BM90" s="301"/>
      <c r="BN90" s="301"/>
      <c r="BO90" s="301"/>
      <c r="BP90" s="301"/>
      <c r="BQ90" s="301"/>
      <c r="BR90" s="301"/>
      <c r="BS90" s="301"/>
      <c r="BT90" s="301"/>
      <c r="BU90" s="301"/>
      <c r="BV90" s="301"/>
      <c r="BW90" s="301"/>
      <c r="BX90" s="301"/>
      <c r="BY90" s="301"/>
      <c r="BZ90" s="301"/>
      <c r="CA90" s="301"/>
      <c r="CB90" s="301"/>
      <c r="CC90" s="301"/>
      <c r="CD90" s="301"/>
      <c r="CE90" s="301"/>
      <c r="CF90" s="301"/>
      <c r="CG90" s="301"/>
      <c r="CH90" s="301"/>
      <c r="CI90" s="301"/>
      <c r="CJ90" s="301"/>
      <c r="CK90" s="301"/>
      <c r="CL90" s="301"/>
      <c r="CM90" s="301"/>
      <c r="CN90" s="301"/>
      <c r="CO90" s="301"/>
      <c r="CP90" s="301"/>
      <c r="CQ90" s="301"/>
      <c r="CR90" s="301"/>
      <c r="CS90" s="301"/>
      <c r="CT90" s="301"/>
      <c r="CU90" s="301"/>
      <c r="CV90" s="301"/>
      <c r="CW90" s="301"/>
      <c r="CX90" s="301"/>
      <c r="CY90" s="301"/>
      <c r="CZ90" s="301"/>
      <c r="DA90" s="301"/>
      <c r="DB90" s="301"/>
      <c r="DC90" s="301"/>
      <c r="DD90" s="301"/>
      <c r="DE90" s="301"/>
      <c r="DF90" s="301"/>
      <c r="DG90" s="301"/>
      <c r="DH90" s="301"/>
      <c r="DI90" s="301"/>
      <c r="DJ90" s="301"/>
      <c r="DK90" s="301"/>
      <c r="DL90" s="301"/>
      <c r="DM90" s="301"/>
      <c r="DN90" s="301"/>
      <c r="DO90" s="301"/>
      <c r="DP90" s="301"/>
      <c r="DQ90" s="301"/>
      <c r="DR90" s="301"/>
      <c r="DS90" s="301"/>
      <c r="DT90" s="301"/>
      <c r="DU90" s="301"/>
      <c r="DV90" s="301"/>
      <c r="DW90" s="301"/>
      <c r="DX90" s="301"/>
      <c r="DY90" s="301"/>
      <c r="DZ90" s="301"/>
      <c r="EA90" s="301"/>
      <c r="EB90" s="301"/>
      <c r="EC90" s="301"/>
      <c r="ED90" s="301"/>
      <c r="EE90" s="301"/>
      <c r="EF90" s="301"/>
      <c r="EG90" s="301"/>
      <c r="EH90" s="301"/>
      <c r="EI90" s="301"/>
      <c r="EJ90" s="301"/>
      <c r="EK90" s="301"/>
      <c r="EL90" s="301"/>
      <c r="EM90" s="301"/>
      <c r="EN90" s="301"/>
      <c r="EO90" s="301"/>
      <c r="EP90" s="301"/>
      <c r="EQ90" s="301"/>
      <c r="ER90" s="301"/>
      <c r="ES90" s="301"/>
      <c r="ET90" s="301"/>
      <c r="EU90" s="301"/>
      <c r="EV90" s="301"/>
      <c r="EW90" s="301"/>
      <c r="EX90" s="301"/>
      <c r="EY90" s="301"/>
      <c r="EZ90" s="301"/>
      <c r="FA90" s="301"/>
      <c r="FB90" s="301"/>
      <c r="FC90" s="301"/>
      <c r="FD90" s="301"/>
      <c r="FE90" s="301"/>
      <c r="FF90" s="301"/>
      <c r="FG90" s="301"/>
      <c r="FH90" s="301"/>
      <c r="FI90" s="301"/>
      <c r="FJ90" s="301"/>
      <c r="FK90" s="301"/>
      <c r="FL90" s="301"/>
      <c r="FM90" s="301"/>
      <c r="FN90" s="301"/>
      <c r="FO90" s="301"/>
      <c r="FP90" s="301"/>
      <c r="FQ90" s="301"/>
      <c r="FR90" s="301"/>
      <c r="FS90" s="301"/>
      <c r="FT90" s="301"/>
      <c r="FU90" s="301"/>
      <c r="FV90" s="301"/>
      <c r="FW90" s="301"/>
      <c r="FX90" s="301"/>
      <c r="FY90" s="301"/>
      <c r="FZ90" s="301"/>
      <c r="GA90" s="301"/>
      <c r="GB90" s="301"/>
      <c r="GC90" s="301"/>
      <c r="GD90" s="301"/>
      <c r="GE90" s="301"/>
      <c r="GF90" s="301"/>
      <c r="GG90" s="301"/>
      <c r="GH90" s="301"/>
      <c r="GI90" s="301"/>
      <c r="GJ90" s="301"/>
      <c r="GK90" s="301"/>
      <c r="GL90" s="301"/>
      <c r="GM90" s="301"/>
      <c r="GN90" s="301"/>
      <c r="GO90" s="301"/>
      <c r="GP90" s="301"/>
      <c r="GQ90" s="301"/>
      <c r="GR90" s="301"/>
      <c r="GS90" s="301"/>
      <c r="GT90" s="301"/>
      <c r="GU90" s="301"/>
      <c r="GV90" s="301"/>
      <c r="GW90" s="301"/>
      <c r="GX90" s="301"/>
      <c r="GY90" s="301"/>
      <c r="GZ90" s="301"/>
      <c r="HA90" s="301"/>
      <c r="HB90" s="301"/>
      <c r="HC90" s="301"/>
      <c r="HD90" s="301"/>
      <c r="HE90" s="301"/>
      <c r="HF90" s="301"/>
      <c r="HG90" s="301"/>
      <c r="HH90" s="301"/>
      <c r="HI90" s="301"/>
      <c r="HJ90" s="301"/>
      <c r="HK90" s="301"/>
      <c r="HL90" s="301"/>
      <c r="HM90" s="301"/>
      <c r="HN90" s="301"/>
      <c r="HO90" s="301"/>
      <c r="HP90" s="301"/>
      <c r="HQ90" s="301"/>
      <c r="HR90" s="301"/>
      <c r="HS90" s="301"/>
      <c r="HT90" s="301"/>
      <c r="HU90" s="301"/>
      <c r="HV90" s="301"/>
      <c r="HW90" s="301"/>
      <c r="HX90" s="301"/>
      <c r="HY90" s="301"/>
      <c r="HZ90" s="301"/>
      <c r="IA90" s="301"/>
      <c r="IB90" s="301"/>
      <c r="IC90" s="301"/>
      <c r="ID90" s="301"/>
      <c r="IE90" s="301"/>
      <c r="IF90" s="301"/>
      <c r="IG90" s="301"/>
      <c r="IH90" s="301"/>
      <c r="II90" s="301"/>
      <c r="IJ90" s="301"/>
      <c r="IK90" s="301"/>
      <c r="IL90" s="301"/>
      <c r="IM90" s="301"/>
      <c r="IN90" s="301"/>
      <c r="IO90" s="301"/>
      <c r="IP90" s="301"/>
      <c r="IQ90" s="301"/>
      <c r="IR90" s="301"/>
      <c r="IS90" s="301"/>
      <c r="IT90" s="301"/>
      <c r="IU90" s="301"/>
      <c r="IV90" s="301"/>
      <c r="IW90" s="301"/>
      <c r="IX90" s="301"/>
      <c r="IY90" s="301"/>
      <c r="IZ90" s="301"/>
      <c r="JA90" s="301"/>
      <c r="JB90" s="301"/>
      <c r="JC90" s="301"/>
      <c r="JD90" s="301"/>
      <c r="JE90" s="301"/>
      <c r="JF90" s="301"/>
      <c r="JG90" s="301"/>
      <c r="JH90" s="301"/>
      <c r="JI90" s="301"/>
      <c r="JJ90" s="301"/>
      <c r="JK90" s="301"/>
      <c r="JL90" s="301"/>
      <c r="JM90" s="301"/>
      <c r="JN90" s="301"/>
      <c r="JO90" s="301"/>
      <c r="JP90" s="301"/>
      <c r="JQ90" s="301"/>
      <c r="JR90" s="301"/>
      <c r="JS90" s="301"/>
      <c r="JT90" s="301"/>
      <c r="JU90" s="301"/>
      <c r="JV90" s="301"/>
      <c r="JW90" s="301"/>
      <c r="JX90" s="301"/>
      <c r="JY90" s="301"/>
      <c r="JZ90" s="301"/>
      <c r="KA90" s="301"/>
      <c r="KB90" s="301"/>
      <c r="KC90" s="301"/>
      <c r="KD90" s="301"/>
      <c r="KE90" s="301"/>
      <c r="KF90" s="301"/>
      <c r="KG90" s="301"/>
      <c r="KH90" s="301"/>
      <c r="KI90" s="301"/>
      <c r="KJ90" s="301"/>
      <c r="KK90" s="301"/>
      <c r="KL90" s="301"/>
      <c r="KM90" s="301"/>
      <c r="KN90" s="301"/>
      <c r="KO90" s="301"/>
      <c r="KP90" s="301"/>
      <c r="KQ90" s="301"/>
      <c r="KR90" s="301"/>
      <c r="KS90" s="301"/>
      <c r="KT90" s="301"/>
      <c r="KU90" s="301"/>
      <c r="KV90" s="301"/>
      <c r="KW90" s="301"/>
      <c r="KX90" s="301"/>
      <c r="KY90" s="301"/>
      <c r="KZ90" s="301"/>
      <c r="LA90" s="301"/>
      <c r="LB90" s="301"/>
      <c r="LC90" s="301"/>
      <c r="LD90" s="301"/>
      <c r="LE90" s="301"/>
      <c r="LF90" s="301"/>
      <c r="LG90" s="301"/>
      <c r="LH90" s="301"/>
      <c r="LI90" s="301"/>
      <c r="LJ90" s="301"/>
      <c r="LK90" s="301"/>
      <c r="LL90" s="301"/>
      <c r="LM90" s="301"/>
      <c r="LN90" s="301"/>
      <c r="LO90" s="301"/>
      <c r="LP90" s="301"/>
      <c r="LQ90" s="301"/>
      <c r="LR90" s="301"/>
      <c r="LS90" s="301"/>
      <c r="LT90" s="301"/>
      <c r="LU90" s="301"/>
      <c r="LV90" s="301"/>
      <c r="LW90" s="301"/>
      <c r="LX90" s="301"/>
      <c r="LY90" s="301"/>
      <c r="LZ90" s="301"/>
      <c r="MA90" s="301"/>
      <c r="MB90" s="301"/>
      <c r="MC90" s="301"/>
      <c r="MD90" s="301"/>
      <c r="ME90" s="301"/>
      <c r="MF90" s="301"/>
      <c r="MG90" s="301"/>
      <c r="MH90" s="301"/>
      <c r="MI90" s="301"/>
      <c r="MJ90" s="301"/>
      <c r="MK90" s="301"/>
      <c r="ML90" s="301"/>
      <c r="MM90" s="301"/>
      <c r="MN90" s="301"/>
      <c r="MO90" s="301"/>
      <c r="MP90" s="301"/>
      <c r="MQ90" s="301"/>
      <c r="MR90" s="301"/>
      <c r="MS90" s="301"/>
      <c r="MT90" s="301"/>
      <c r="MU90" s="301"/>
      <c r="MV90" s="301"/>
      <c r="MW90" s="301"/>
      <c r="MX90" s="301"/>
      <c r="MY90" s="301"/>
      <c r="MZ90" s="301"/>
      <c r="NA90" s="301"/>
      <c r="NB90" s="301"/>
      <c r="NC90" s="301"/>
      <c r="ND90" s="301"/>
      <c r="NE90" s="301"/>
      <c r="NF90" s="301"/>
      <c r="NG90" s="301"/>
      <c r="NH90" s="301"/>
      <c r="NI90" s="301"/>
      <c r="NJ90" s="301"/>
      <c r="NK90" s="301"/>
      <c r="NL90" s="301"/>
      <c r="NM90" s="301"/>
      <c r="NN90" s="301"/>
      <c r="NO90" s="301"/>
      <c r="NP90" s="301"/>
      <c r="NQ90" s="301"/>
      <c r="NR90" s="301"/>
      <c r="NS90" s="301"/>
      <c r="NT90" s="301"/>
      <c r="NU90" s="301"/>
      <c r="NV90" s="301"/>
      <c r="NW90" s="301"/>
      <c r="NX90" s="301"/>
      <c r="NY90" s="301"/>
      <c r="NZ90" s="301"/>
      <c r="OA90" s="301"/>
      <c r="OB90" s="301"/>
      <c r="OC90" s="301"/>
      <c r="OD90" s="301"/>
      <c r="OE90" s="301"/>
      <c r="OF90" s="301"/>
      <c r="OG90" s="301"/>
      <c r="OH90" s="301"/>
      <c r="OI90" s="301"/>
      <c r="OJ90" s="301"/>
      <c r="OK90" s="301"/>
      <c r="OL90" s="301"/>
      <c r="OM90" s="301"/>
      <c r="ON90" s="301"/>
      <c r="OO90" s="301"/>
      <c r="OP90" s="301"/>
      <c r="OQ90" s="301"/>
      <c r="OR90" s="301"/>
      <c r="OS90" s="301"/>
      <c r="OT90" s="301"/>
      <c r="OU90" s="301"/>
      <c r="OV90" s="301"/>
      <c r="OW90" s="301"/>
      <c r="OX90" s="301"/>
      <c r="OY90" s="301"/>
      <c r="OZ90" s="301"/>
      <c r="PA90" s="301"/>
      <c r="PB90" s="301"/>
      <c r="PC90" s="301"/>
      <c r="PD90" s="301"/>
      <c r="PE90" s="301"/>
      <c r="PF90" s="301"/>
      <c r="PG90" s="301"/>
      <c r="PH90" s="301"/>
      <c r="PI90" s="301"/>
      <c r="PJ90" s="301"/>
      <c r="PK90" s="301"/>
      <c r="PL90" s="301"/>
      <c r="PM90" s="301"/>
      <c r="PN90" s="301"/>
      <c r="PO90" s="301"/>
      <c r="PP90" s="301"/>
      <c r="PQ90" s="301"/>
      <c r="PR90" s="301"/>
      <c r="PS90" s="301"/>
      <c r="PT90" s="301"/>
      <c r="PU90" s="301"/>
      <c r="PV90" s="301"/>
      <c r="PW90" s="301"/>
      <c r="PX90" s="301"/>
      <c r="PY90" s="301"/>
      <c r="PZ90" s="301"/>
      <c r="QA90" s="301"/>
      <c r="QB90" s="301"/>
      <c r="QC90" s="301"/>
      <c r="QD90" s="301"/>
      <c r="QE90" s="301"/>
      <c r="QF90" s="301"/>
      <c r="QG90" s="301"/>
      <c r="QH90" s="301"/>
      <c r="QI90" s="301"/>
      <c r="QJ90" s="301"/>
      <c r="QK90" s="301"/>
      <c r="QL90" s="301"/>
      <c r="QM90" s="301"/>
      <c r="QN90" s="301"/>
      <c r="QO90" s="301"/>
      <c r="QP90" s="301"/>
      <c r="QQ90" s="301"/>
      <c r="QR90" s="301"/>
      <c r="QS90" s="301"/>
      <c r="QT90" s="301"/>
      <c r="QU90" s="301"/>
      <c r="QV90" s="301"/>
      <c r="QW90" s="301"/>
      <c r="QX90" s="301"/>
      <c r="QY90" s="301"/>
      <c r="QZ90" s="301"/>
      <c r="RA90" s="301"/>
      <c r="RB90" s="301"/>
      <c r="RC90" s="301"/>
      <c r="RD90" s="301"/>
      <c r="RE90" s="301"/>
      <c r="RF90" s="301"/>
      <c r="RG90" s="301"/>
      <c r="RH90" s="301"/>
      <c r="RI90" s="301"/>
      <c r="RJ90" s="301"/>
      <c r="RK90" s="301"/>
      <c r="RL90" s="301"/>
      <c r="RM90" s="301"/>
      <c r="RN90" s="301"/>
      <c r="RO90" s="301"/>
      <c r="RP90" s="301"/>
      <c r="RQ90" s="301"/>
      <c r="RR90" s="301"/>
      <c r="RS90" s="301"/>
      <c r="RT90" s="301"/>
      <c r="RU90" s="301"/>
      <c r="RV90" s="301"/>
      <c r="RW90" s="301"/>
      <c r="RX90" s="301"/>
      <c r="RY90" s="301"/>
      <c r="RZ90" s="301"/>
      <c r="SA90" s="301"/>
      <c r="SB90" s="301"/>
      <c r="SC90" s="301"/>
      <c r="SD90" s="301"/>
      <c r="SE90" s="301"/>
      <c r="SF90" s="301"/>
      <c r="SG90" s="301"/>
      <c r="SH90" s="301"/>
      <c r="SI90" s="301"/>
      <c r="SJ90" s="301"/>
      <c r="SK90" s="301"/>
      <c r="SL90" s="301"/>
      <c r="SM90" s="301"/>
      <c r="SN90" s="301"/>
      <c r="SO90" s="301"/>
      <c r="SP90" s="301"/>
      <c r="SQ90" s="301"/>
      <c r="SR90" s="301"/>
      <c r="SS90" s="301"/>
      <c r="ST90" s="301"/>
      <c r="SU90" s="301"/>
      <c r="SV90" s="301"/>
      <c r="SW90" s="301"/>
      <c r="SX90" s="301"/>
      <c r="SY90" s="301"/>
      <c r="SZ90" s="301"/>
      <c r="TA90" s="301"/>
      <c r="TB90" s="301"/>
      <c r="TC90" s="301"/>
      <c r="TD90" s="301"/>
      <c r="TE90" s="301"/>
      <c r="TF90" s="301"/>
      <c r="TG90" s="301"/>
      <c r="TH90" s="301"/>
      <c r="TI90" s="301"/>
      <c r="TJ90" s="301"/>
      <c r="TK90" s="301"/>
      <c r="TL90" s="301"/>
      <c r="TM90" s="301"/>
      <c r="TN90" s="301"/>
      <c r="TO90" s="301"/>
      <c r="TP90" s="301"/>
      <c r="TQ90" s="301"/>
      <c r="TR90" s="301"/>
      <c r="TS90" s="301"/>
      <c r="TT90" s="301"/>
      <c r="TU90" s="301"/>
      <c r="TV90" s="301"/>
      <c r="TW90" s="301"/>
      <c r="TX90" s="301"/>
      <c r="TY90" s="301"/>
      <c r="TZ90" s="301"/>
      <c r="UA90" s="301"/>
      <c r="UB90" s="301"/>
      <c r="UC90" s="301"/>
      <c r="UD90" s="301"/>
      <c r="UE90" s="301"/>
      <c r="UF90" s="301"/>
      <c r="UG90" s="301"/>
      <c r="UH90" s="301"/>
      <c r="UI90" s="301"/>
      <c r="UJ90" s="301"/>
      <c r="UK90" s="301"/>
      <c r="UL90" s="301"/>
      <c r="UM90" s="301"/>
      <c r="UN90" s="301"/>
      <c r="UO90" s="301"/>
      <c r="UP90" s="301"/>
      <c r="UQ90" s="301"/>
      <c r="UR90" s="301"/>
      <c r="US90" s="301"/>
      <c r="UT90" s="301"/>
      <c r="UU90" s="301"/>
      <c r="UV90" s="301"/>
      <c r="UW90" s="301"/>
      <c r="UX90" s="301"/>
      <c r="UY90" s="301"/>
      <c r="UZ90" s="301"/>
      <c r="VA90" s="301"/>
      <c r="VB90" s="301"/>
      <c r="VC90" s="301"/>
      <c r="VD90" s="301"/>
      <c r="VE90" s="301"/>
      <c r="VF90" s="301"/>
      <c r="VG90" s="301"/>
      <c r="VH90" s="301"/>
      <c r="VI90" s="301"/>
      <c r="VJ90" s="301"/>
      <c r="VK90" s="301"/>
      <c r="VL90" s="301"/>
      <c r="VM90" s="301"/>
      <c r="VN90" s="301"/>
      <c r="VO90" s="301"/>
      <c r="VP90" s="301"/>
      <c r="VQ90" s="301"/>
      <c r="VR90" s="301"/>
      <c r="VS90" s="301"/>
      <c r="VT90" s="301"/>
      <c r="VU90" s="301"/>
      <c r="VV90" s="301"/>
      <c r="VW90" s="301"/>
      <c r="VX90" s="301"/>
      <c r="VY90" s="301"/>
      <c r="VZ90" s="301"/>
      <c r="WA90" s="301"/>
      <c r="WB90" s="301"/>
      <c r="WC90" s="301"/>
      <c r="WD90" s="301"/>
      <c r="WE90" s="301"/>
      <c r="WF90" s="301"/>
      <c r="WG90" s="301"/>
      <c r="WH90" s="301"/>
      <c r="WI90" s="301"/>
      <c r="WJ90" s="301"/>
      <c r="WK90" s="301"/>
      <c r="WL90" s="301"/>
      <c r="WM90" s="301"/>
      <c r="WN90" s="301"/>
      <c r="WO90" s="301"/>
      <c r="WP90" s="301"/>
      <c r="WQ90" s="301"/>
      <c r="WR90" s="301"/>
      <c r="WS90" s="301"/>
      <c r="WT90" s="301"/>
      <c r="WU90" s="301"/>
      <c r="WV90" s="301"/>
      <c r="WW90" s="301"/>
      <c r="WX90" s="301"/>
      <c r="WY90" s="301"/>
      <c r="WZ90" s="301"/>
      <c r="XA90" s="301"/>
      <c r="XB90" s="301"/>
      <c r="XC90" s="301"/>
      <c r="XD90" s="301"/>
      <c r="XE90" s="301"/>
      <c r="XF90" s="301"/>
      <c r="XG90" s="301"/>
      <c r="XH90" s="301"/>
      <c r="XI90" s="301"/>
      <c r="XJ90" s="301"/>
      <c r="XK90" s="301"/>
      <c r="XL90" s="301"/>
      <c r="XM90" s="301"/>
      <c r="XN90" s="301"/>
      <c r="XO90" s="301"/>
      <c r="XP90" s="301"/>
      <c r="XQ90" s="301"/>
      <c r="XR90" s="301"/>
      <c r="XS90" s="301"/>
      <c r="XT90" s="301"/>
      <c r="XU90" s="301"/>
      <c r="XV90" s="301"/>
      <c r="XW90" s="301"/>
      <c r="XX90" s="301"/>
      <c r="XY90" s="301"/>
      <c r="XZ90" s="301"/>
      <c r="YA90" s="301"/>
      <c r="YB90" s="301"/>
      <c r="YC90" s="301"/>
      <c r="YD90" s="301"/>
      <c r="YE90" s="301"/>
      <c r="YF90" s="301"/>
      <c r="YG90" s="301"/>
      <c r="YH90" s="301"/>
      <c r="YI90" s="301"/>
      <c r="YJ90" s="301"/>
      <c r="YK90" s="301"/>
      <c r="YL90" s="301"/>
      <c r="YM90" s="301"/>
      <c r="YN90" s="301"/>
      <c r="YO90" s="301"/>
      <c r="YP90" s="301"/>
      <c r="YQ90" s="301"/>
      <c r="YR90" s="301"/>
      <c r="YS90" s="301"/>
      <c r="YT90" s="301"/>
      <c r="YU90" s="301"/>
      <c r="YV90" s="301"/>
      <c r="YW90" s="301"/>
      <c r="YX90" s="301"/>
      <c r="YY90" s="301"/>
      <c r="YZ90" s="301"/>
      <c r="ZA90" s="301"/>
      <c r="ZB90" s="301"/>
      <c r="ZC90" s="301"/>
      <c r="ZD90" s="301"/>
      <c r="ZE90" s="301"/>
      <c r="ZF90" s="301"/>
      <c r="ZG90" s="301"/>
      <c r="ZH90" s="301"/>
      <c r="ZI90" s="301"/>
      <c r="ZJ90" s="301"/>
      <c r="ZK90" s="301"/>
      <c r="ZL90" s="301"/>
      <c r="ZM90" s="301"/>
      <c r="ZN90" s="301"/>
      <c r="ZO90" s="301"/>
      <c r="ZP90" s="301"/>
      <c r="ZQ90" s="301"/>
      <c r="ZR90" s="301"/>
      <c r="ZS90" s="301"/>
      <c r="ZT90" s="301"/>
      <c r="ZU90" s="301"/>
      <c r="ZV90" s="301"/>
      <c r="ZW90" s="301"/>
      <c r="ZX90" s="301"/>
      <c r="ZY90" s="301"/>
      <c r="ZZ90" s="301"/>
      <c r="AAA90" s="301"/>
      <c r="AAB90" s="301"/>
      <c r="AAC90" s="301"/>
      <c r="AAD90" s="301"/>
      <c r="AAE90" s="301"/>
      <c r="AAF90" s="301"/>
      <c r="AAG90" s="301"/>
      <c r="AAH90" s="301"/>
      <c r="AAI90" s="301"/>
      <c r="AAJ90" s="301"/>
      <c r="AAK90" s="301"/>
      <c r="AAL90" s="301"/>
      <c r="AAM90" s="301"/>
      <c r="AAN90" s="301"/>
      <c r="AAO90" s="301"/>
      <c r="AAP90" s="301"/>
      <c r="AAQ90" s="301"/>
      <c r="AAR90" s="301"/>
      <c r="AAS90" s="301"/>
      <c r="AAT90" s="301"/>
      <c r="AAU90" s="301"/>
      <c r="AAV90" s="301"/>
      <c r="AAW90" s="301"/>
      <c r="AAX90" s="301"/>
      <c r="AAY90" s="301"/>
      <c r="AAZ90" s="301"/>
      <c r="ABA90" s="301"/>
      <c r="ABB90" s="301"/>
      <c r="ABC90" s="301"/>
      <c r="ABD90" s="301"/>
      <c r="ABE90" s="301"/>
      <c r="ABF90" s="301"/>
      <c r="ABG90" s="301"/>
      <c r="ABH90" s="301"/>
      <c r="ABI90" s="301"/>
      <c r="ABJ90" s="301"/>
      <c r="ABK90" s="301"/>
      <c r="ABL90" s="301"/>
      <c r="ABM90" s="301"/>
      <c r="ABN90" s="301"/>
      <c r="ABO90" s="301"/>
      <c r="ABP90" s="301"/>
      <c r="ABQ90" s="301"/>
      <c r="ABR90" s="301"/>
      <c r="ABS90" s="301"/>
      <c r="ABT90" s="301"/>
      <c r="ABU90" s="301"/>
      <c r="ABV90" s="301"/>
      <c r="ABW90" s="301"/>
      <c r="ABX90" s="301"/>
      <c r="ABY90" s="301"/>
      <c r="ABZ90" s="301"/>
      <c r="ACA90" s="301"/>
      <c r="ACB90" s="301"/>
      <c r="ACC90" s="301"/>
      <c r="ACD90" s="301"/>
      <c r="ACE90" s="301"/>
      <c r="ACF90" s="301"/>
      <c r="ACG90" s="301"/>
      <c r="ACH90" s="301"/>
      <c r="ACI90" s="301"/>
      <c r="ACJ90" s="301"/>
      <c r="ACK90" s="301"/>
      <c r="ACL90" s="301"/>
      <c r="ACM90" s="301"/>
      <c r="ACN90" s="301"/>
      <c r="ACO90" s="301"/>
      <c r="ACP90" s="301"/>
      <c r="ACQ90" s="301"/>
      <c r="ACR90" s="301"/>
      <c r="ACS90" s="301"/>
      <c r="ACT90" s="301"/>
      <c r="ACU90" s="301"/>
      <c r="ACV90" s="301"/>
      <c r="ACW90" s="301"/>
      <c r="ACX90" s="301"/>
      <c r="ACY90" s="301"/>
      <c r="ACZ90" s="301"/>
      <c r="ADA90" s="301"/>
      <c r="ADB90" s="301"/>
      <c r="ADC90" s="301"/>
      <c r="ADD90" s="301"/>
      <c r="ADE90" s="301"/>
      <c r="ADF90" s="301"/>
      <c r="ADG90" s="301"/>
      <c r="ADH90" s="301"/>
      <c r="ADI90" s="301"/>
      <c r="ADJ90" s="301"/>
      <c r="ADK90" s="301"/>
      <c r="ADL90" s="301"/>
      <c r="ADM90" s="301"/>
      <c r="ADN90" s="301"/>
      <c r="ADO90" s="301"/>
      <c r="ADP90" s="301"/>
      <c r="ADQ90" s="301"/>
      <c r="ADR90" s="301"/>
      <c r="ADS90" s="301"/>
      <c r="ADT90" s="301"/>
      <c r="ADU90" s="301"/>
      <c r="ADV90" s="301"/>
      <c r="ADW90" s="301"/>
      <c r="ADX90" s="301"/>
      <c r="ADY90" s="301"/>
      <c r="ADZ90" s="301"/>
      <c r="AEA90" s="301"/>
      <c r="AEB90" s="301"/>
      <c r="AEC90" s="301"/>
      <c r="AED90" s="301"/>
      <c r="AEE90" s="301"/>
      <c r="AEF90" s="301"/>
      <c r="AEG90" s="301"/>
      <c r="AEH90" s="301"/>
      <c r="AEI90" s="301"/>
      <c r="AEJ90" s="301"/>
      <c r="AEK90" s="301"/>
      <c r="AEL90" s="301"/>
      <c r="AEM90" s="301"/>
      <c r="AEN90" s="301"/>
      <c r="AEO90" s="301"/>
      <c r="AEP90" s="301"/>
      <c r="AEQ90" s="301"/>
      <c r="AER90" s="301"/>
      <c r="AES90" s="301"/>
      <c r="AET90" s="301"/>
      <c r="AEU90" s="301"/>
      <c r="AEV90" s="301"/>
      <c r="AEW90" s="301"/>
      <c r="AEX90" s="301"/>
      <c r="AEY90" s="301"/>
      <c r="AEZ90" s="301"/>
      <c r="AFA90" s="301"/>
      <c r="AFB90" s="301"/>
      <c r="AFC90" s="301"/>
      <c r="AFD90" s="301"/>
      <c r="AFE90" s="301"/>
      <c r="AFF90" s="301"/>
      <c r="AFG90" s="301"/>
      <c r="AFH90" s="301"/>
      <c r="AFI90" s="301"/>
      <c r="AFJ90" s="301"/>
      <c r="AFK90" s="301"/>
      <c r="AFL90" s="301"/>
      <c r="AFM90" s="301"/>
      <c r="AFN90" s="301"/>
      <c r="AFO90" s="301"/>
      <c r="AFP90" s="301"/>
      <c r="AFQ90" s="301"/>
      <c r="AFR90" s="301"/>
      <c r="AFS90" s="301"/>
      <c r="AFT90" s="301"/>
      <c r="AFU90" s="301"/>
      <c r="AFV90" s="301"/>
      <c r="AFW90" s="301"/>
      <c r="AFX90" s="301"/>
      <c r="AFY90" s="301"/>
      <c r="AFZ90" s="301"/>
      <c r="AGA90" s="301"/>
      <c r="AGB90" s="301"/>
      <c r="AGC90" s="301"/>
      <c r="AGD90" s="301"/>
      <c r="AGE90" s="301"/>
      <c r="AGF90" s="301"/>
      <c r="AGG90" s="301"/>
      <c r="AGH90" s="301"/>
      <c r="AGI90" s="301"/>
      <c r="AGJ90" s="301"/>
      <c r="AGK90" s="301"/>
      <c r="AGL90" s="301"/>
      <c r="AGM90" s="301"/>
      <c r="AGN90" s="301"/>
      <c r="AGO90" s="301"/>
      <c r="AGP90" s="301"/>
      <c r="AGQ90" s="301"/>
      <c r="AGR90" s="301"/>
      <c r="AGS90" s="301"/>
      <c r="AGT90" s="301"/>
      <c r="AGU90" s="301"/>
      <c r="AGV90" s="301"/>
      <c r="AGW90" s="301"/>
      <c r="AGX90" s="301"/>
      <c r="AGY90" s="301"/>
      <c r="AGZ90" s="301"/>
      <c r="AHA90" s="301"/>
      <c r="AHB90" s="301"/>
      <c r="AHC90" s="301"/>
      <c r="AHD90" s="301"/>
      <c r="AHE90" s="301"/>
      <c r="AHF90" s="301"/>
      <c r="AHG90" s="301"/>
      <c r="AHH90" s="301"/>
      <c r="AHI90" s="301"/>
      <c r="AHJ90" s="301"/>
      <c r="AHK90" s="301"/>
      <c r="AHL90" s="301"/>
      <c r="AHM90" s="301"/>
      <c r="AHN90" s="301"/>
      <c r="AHO90" s="301"/>
      <c r="AHP90" s="301"/>
      <c r="AHQ90" s="301"/>
      <c r="AHR90" s="301"/>
      <c r="AHS90" s="301"/>
      <c r="AHT90" s="301"/>
      <c r="AHU90" s="301"/>
      <c r="AHV90" s="301"/>
      <c r="AHW90" s="301"/>
      <c r="AHX90" s="301"/>
      <c r="AHY90" s="301"/>
      <c r="AHZ90" s="301"/>
      <c r="AIA90" s="301"/>
      <c r="AIB90" s="301"/>
      <c r="AIC90" s="301"/>
      <c r="AID90" s="301"/>
      <c r="AIE90" s="301"/>
      <c r="AIF90" s="301"/>
      <c r="AIG90" s="301"/>
      <c r="AIH90" s="301"/>
      <c r="AII90" s="301"/>
      <c r="AIJ90" s="301"/>
      <c r="AIK90" s="301"/>
      <c r="AIL90" s="301"/>
      <c r="AIM90" s="301"/>
      <c r="AIN90" s="301"/>
      <c r="AIO90" s="301"/>
      <c r="AIP90" s="301"/>
      <c r="AIQ90" s="301"/>
      <c r="AIR90" s="301"/>
      <c r="AIS90" s="301"/>
      <c r="AIT90" s="301"/>
      <c r="AIU90" s="301"/>
      <c r="AIV90" s="301"/>
      <c r="AIW90" s="301"/>
      <c r="AIX90" s="301"/>
      <c r="AIY90" s="301"/>
      <c r="AIZ90" s="301"/>
      <c r="AJA90" s="301"/>
      <c r="AJB90" s="301"/>
      <c r="AJC90" s="301"/>
      <c r="AJD90" s="301"/>
      <c r="AJE90" s="301"/>
      <c r="AJF90" s="301"/>
      <c r="AJG90" s="301"/>
      <c r="AJH90" s="301"/>
      <c r="AJI90" s="301"/>
      <c r="AJJ90" s="301"/>
      <c r="AJK90" s="301"/>
      <c r="AJL90" s="301"/>
      <c r="AJM90" s="301"/>
      <c r="AJN90" s="301"/>
      <c r="AJO90" s="301"/>
      <c r="AJP90" s="301"/>
      <c r="AJQ90" s="301"/>
      <c r="AJR90" s="301"/>
      <c r="AJS90" s="301"/>
      <c r="AJT90" s="301"/>
      <c r="AJU90" s="301"/>
      <c r="AJV90" s="301"/>
      <c r="AJW90" s="301"/>
      <c r="AJX90" s="301"/>
      <c r="AJY90" s="301"/>
      <c r="AJZ90" s="301"/>
      <c r="AKA90" s="301"/>
      <c r="AKB90" s="301"/>
      <c r="AKC90" s="301"/>
      <c r="AKD90" s="301"/>
      <c r="AKE90" s="301"/>
      <c r="AKF90" s="301"/>
      <c r="AKG90" s="301"/>
      <c r="AKH90" s="301"/>
      <c r="AKI90" s="301"/>
      <c r="AKJ90" s="301"/>
      <c r="AKK90" s="301"/>
      <c r="AKL90" s="301"/>
      <c r="AKM90" s="301"/>
      <c r="AKN90" s="301"/>
      <c r="AKO90" s="301"/>
      <c r="AKP90" s="301"/>
      <c r="AKQ90" s="301"/>
      <c r="AKR90" s="301"/>
      <c r="AKS90" s="301"/>
      <c r="AKT90" s="301"/>
      <c r="AKU90" s="301"/>
      <c r="AKV90" s="301"/>
      <c r="AKW90" s="301"/>
      <c r="AKX90" s="301"/>
      <c r="AKY90" s="301"/>
      <c r="AKZ90" s="301"/>
      <c r="ALA90" s="301"/>
      <c r="ALB90" s="301"/>
      <c r="ALC90" s="301"/>
      <c r="ALD90" s="301"/>
      <c r="ALE90" s="301"/>
      <c r="ALF90" s="301"/>
      <c r="ALG90" s="301"/>
      <c r="ALH90" s="301"/>
      <c r="ALI90" s="301"/>
      <c r="ALJ90" s="301"/>
      <c r="ALK90" s="301"/>
      <c r="ALL90" s="301"/>
      <c r="ALM90" s="301"/>
      <c r="ALN90" s="301"/>
      <c r="ALO90" s="301"/>
      <c r="ALP90" s="301"/>
      <c r="ALQ90" s="301"/>
      <c r="ALR90" s="301"/>
      <c r="ALS90" s="301"/>
      <c r="ALT90" s="301"/>
      <c r="ALU90" s="301"/>
      <c r="ALV90" s="301"/>
      <c r="ALW90" s="301"/>
      <c r="ALX90" s="301"/>
      <c r="ALY90" s="301"/>
      <c r="ALZ90" s="301"/>
      <c r="AMA90" s="301"/>
      <c r="AMB90" s="301"/>
      <c r="AMC90" s="301"/>
      <c r="AMD90" s="301"/>
      <c r="AME90" s="301"/>
      <c r="AMF90" s="301"/>
      <c r="AMG90" s="301"/>
      <c r="AMH90" s="301"/>
      <c r="AMI90" s="301"/>
      <c r="AMJ90" s="301"/>
      <c r="AMK90" s="301"/>
    </row>
    <row r="91" spans="1:1025" ht="11.25" customHeight="1" thickBot="1" x14ac:dyDescent="0.25">
      <c r="H91" s="301"/>
      <c r="I91" s="301"/>
      <c r="J91" s="301"/>
      <c r="K91" s="301"/>
      <c r="L91" s="301"/>
      <c r="M91" s="301"/>
      <c r="N91" s="301"/>
      <c r="O91" s="301"/>
      <c r="P91" s="301"/>
      <c r="Q91" s="301"/>
      <c r="R91" s="301"/>
      <c r="S91" s="301"/>
      <c r="T91" s="301"/>
      <c r="U91" s="301"/>
      <c r="V91" s="301"/>
      <c r="W91" s="301"/>
      <c r="X91" s="301"/>
      <c r="Y91" s="301"/>
      <c r="Z91" s="301"/>
      <c r="AA91" s="301"/>
      <c r="AB91" s="301"/>
      <c r="AC91" s="301"/>
      <c r="AD91" s="301"/>
      <c r="AE91" s="301"/>
      <c r="AF91" s="301"/>
      <c r="AG91" s="301"/>
      <c r="AH91" s="301"/>
      <c r="AI91" s="301"/>
      <c r="AJ91" s="301"/>
      <c r="AK91" s="301"/>
      <c r="AL91" s="301"/>
      <c r="AM91" s="301"/>
      <c r="AN91" s="301"/>
      <c r="AO91" s="301"/>
      <c r="AP91" s="301"/>
      <c r="AQ91" s="301"/>
      <c r="AR91" s="301"/>
      <c r="AS91" s="301"/>
      <c r="AT91" s="301"/>
      <c r="AU91" s="301"/>
      <c r="AV91" s="301"/>
      <c r="AW91" s="301"/>
      <c r="AX91" s="301"/>
      <c r="AY91" s="301"/>
      <c r="AZ91" s="301"/>
      <c r="BA91" s="301"/>
      <c r="BB91" s="301"/>
      <c r="BC91" s="301"/>
      <c r="BD91" s="301"/>
      <c r="BE91" s="301"/>
      <c r="BF91" s="301"/>
      <c r="BG91" s="301"/>
      <c r="BH91" s="301"/>
      <c r="BI91" s="301"/>
      <c r="BJ91" s="301"/>
      <c r="BK91" s="301"/>
      <c r="BL91" s="301"/>
      <c r="BM91" s="301"/>
      <c r="BN91" s="301"/>
      <c r="BO91" s="301"/>
      <c r="BP91" s="301"/>
      <c r="BQ91" s="301"/>
      <c r="BR91" s="301"/>
      <c r="BS91" s="301"/>
      <c r="BT91" s="301"/>
      <c r="BU91" s="301"/>
      <c r="BV91" s="301"/>
      <c r="BW91" s="301"/>
      <c r="BX91" s="301"/>
      <c r="BY91" s="301"/>
      <c r="BZ91" s="301"/>
      <c r="CA91" s="301"/>
      <c r="CB91" s="301"/>
      <c r="CC91" s="301"/>
      <c r="CD91" s="301"/>
      <c r="CE91" s="301"/>
      <c r="CF91" s="301"/>
      <c r="CG91" s="301"/>
      <c r="CH91" s="301"/>
      <c r="CI91" s="301"/>
      <c r="CJ91" s="301"/>
      <c r="CK91" s="301"/>
      <c r="CL91" s="301"/>
      <c r="CM91" s="301"/>
      <c r="CN91" s="301"/>
      <c r="CO91" s="301"/>
      <c r="CP91" s="301"/>
      <c r="CQ91" s="301"/>
      <c r="CR91" s="301"/>
      <c r="CS91" s="301"/>
      <c r="CT91" s="301"/>
      <c r="CU91" s="301"/>
      <c r="CV91" s="301"/>
      <c r="CW91" s="301"/>
      <c r="CX91" s="301"/>
      <c r="CY91" s="301"/>
      <c r="CZ91" s="301"/>
      <c r="DA91" s="301"/>
      <c r="DB91" s="301"/>
      <c r="DC91" s="301"/>
      <c r="DD91" s="301"/>
      <c r="DE91" s="301"/>
      <c r="DF91" s="301"/>
      <c r="DG91" s="301"/>
      <c r="DH91" s="301"/>
      <c r="DI91" s="301"/>
      <c r="DJ91" s="301"/>
      <c r="DK91" s="301"/>
      <c r="DL91" s="301"/>
      <c r="DM91" s="301"/>
      <c r="DN91" s="301"/>
      <c r="DO91" s="301"/>
      <c r="DP91" s="301"/>
      <c r="DQ91" s="301"/>
      <c r="DR91" s="301"/>
      <c r="DS91" s="301"/>
      <c r="DT91" s="301"/>
      <c r="DU91" s="301"/>
      <c r="DV91" s="301"/>
      <c r="DW91" s="301"/>
      <c r="DX91" s="301"/>
      <c r="DY91" s="301"/>
      <c r="DZ91" s="301"/>
      <c r="EA91" s="301"/>
      <c r="EB91" s="301"/>
      <c r="EC91" s="301"/>
      <c r="ED91" s="301"/>
      <c r="EE91" s="301"/>
      <c r="EF91" s="301"/>
      <c r="EG91" s="301"/>
      <c r="EH91" s="301"/>
      <c r="EI91" s="301"/>
      <c r="EJ91" s="301"/>
      <c r="EK91" s="301"/>
      <c r="EL91" s="301"/>
      <c r="EM91" s="301"/>
      <c r="EN91" s="301"/>
      <c r="EO91" s="301"/>
      <c r="EP91" s="301"/>
      <c r="EQ91" s="301"/>
      <c r="ER91" s="301"/>
      <c r="ES91" s="301"/>
      <c r="ET91" s="301"/>
      <c r="EU91" s="301"/>
      <c r="EV91" s="301"/>
      <c r="EW91" s="301"/>
      <c r="EX91" s="301"/>
      <c r="EY91" s="301"/>
      <c r="EZ91" s="301"/>
      <c r="FA91" s="301"/>
      <c r="FB91" s="301"/>
      <c r="FC91" s="301"/>
      <c r="FD91" s="301"/>
      <c r="FE91" s="301"/>
      <c r="FF91" s="301"/>
      <c r="FG91" s="301"/>
      <c r="FH91" s="301"/>
      <c r="FI91" s="301"/>
      <c r="FJ91" s="301"/>
      <c r="FK91" s="301"/>
      <c r="FL91" s="301"/>
      <c r="FM91" s="301"/>
      <c r="FN91" s="301"/>
      <c r="FO91" s="301"/>
      <c r="FP91" s="301"/>
      <c r="FQ91" s="301"/>
      <c r="FR91" s="301"/>
      <c r="FS91" s="301"/>
      <c r="FT91" s="301"/>
      <c r="FU91" s="301"/>
      <c r="FV91" s="301"/>
      <c r="FW91" s="301"/>
      <c r="FX91" s="301"/>
      <c r="FY91" s="301"/>
      <c r="FZ91" s="301"/>
      <c r="GA91" s="301"/>
      <c r="GB91" s="301"/>
      <c r="GC91" s="301"/>
      <c r="GD91" s="301"/>
      <c r="GE91" s="301"/>
      <c r="GF91" s="301"/>
      <c r="GG91" s="301"/>
      <c r="GH91" s="301"/>
      <c r="GI91" s="301"/>
      <c r="GJ91" s="301"/>
      <c r="GK91" s="301"/>
      <c r="GL91" s="301"/>
      <c r="GM91" s="301"/>
      <c r="GN91" s="301"/>
      <c r="GO91" s="301"/>
      <c r="GP91" s="301"/>
      <c r="GQ91" s="301"/>
      <c r="GR91" s="301"/>
      <c r="GS91" s="301"/>
      <c r="GT91" s="301"/>
      <c r="GU91" s="301"/>
      <c r="GV91" s="301"/>
      <c r="GW91" s="301"/>
      <c r="GX91" s="301"/>
      <c r="GY91" s="301"/>
      <c r="GZ91" s="301"/>
      <c r="HA91" s="301"/>
      <c r="HB91" s="301"/>
      <c r="HC91" s="301"/>
      <c r="HD91" s="301"/>
      <c r="HE91" s="301"/>
      <c r="HF91" s="301"/>
      <c r="HG91" s="301"/>
      <c r="HH91" s="301"/>
      <c r="HI91" s="301"/>
      <c r="HJ91" s="301"/>
      <c r="HK91" s="301"/>
      <c r="HL91" s="301"/>
      <c r="HM91" s="301"/>
      <c r="HN91" s="301"/>
      <c r="HO91" s="301"/>
      <c r="HP91" s="301"/>
      <c r="HQ91" s="301"/>
      <c r="HR91" s="301"/>
      <c r="HS91" s="301"/>
      <c r="HT91" s="301"/>
      <c r="HU91" s="301"/>
      <c r="HV91" s="301"/>
      <c r="HW91" s="301"/>
      <c r="HX91" s="301"/>
      <c r="HY91" s="301"/>
      <c r="HZ91" s="301"/>
      <c r="IA91" s="301"/>
      <c r="IB91" s="301"/>
      <c r="IC91" s="301"/>
      <c r="ID91" s="301"/>
      <c r="IE91" s="301"/>
      <c r="IF91" s="301"/>
      <c r="IG91" s="301"/>
      <c r="IH91" s="301"/>
      <c r="II91" s="301"/>
      <c r="IJ91" s="301"/>
      <c r="IK91" s="301"/>
      <c r="IL91" s="301"/>
      <c r="IM91" s="301"/>
      <c r="IN91" s="301"/>
      <c r="IO91" s="301"/>
      <c r="IP91" s="301"/>
      <c r="IQ91" s="301"/>
      <c r="IR91" s="301"/>
      <c r="IS91" s="301"/>
      <c r="IT91" s="301"/>
      <c r="IU91" s="301"/>
      <c r="IV91" s="301"/>
      <c r="IW91" s="301"/>
      <c r="IX91" s="301"/>
      <c r="IY91" s="301"/>
      <c r="IZ91" s="301"/>
      <c r="JA91" s="301"/>
      <c r="JB91" s="301"/>
      <c r="JC91" s="301"/>
      <c r="JD91" s="301"/>
      <c r="JE91" s="301"/>
      <c r="JF91" s="301"/>
      <c r="JG91" s="301"/>
      <c r="JH91" s="301"/>
      <c r="JI91" s="301"/>
      <c r="JJ91" s="301"/>
      <c r="JK91" s="301"/>
      <c r="JL91" s="301"/>
      <c r="JM91" s="301"/>
      <c r="JN91" s="301"/>
      <c r="JO91" s="301"/>
      <c r="JP91" s="301"/>
      <c r="JQ91" s="301"/>
      <c r="JR91" s="301"/>
      <c r="JS91" s="301"/>
      <c r="JT91" s="301"/>
      <c r="JU91" s="301"/>
      <c r="JV91" s="301"/>
      <c r="JW91" s="301"/>
      <c r="JX91" s="301"/>
      <c r="JY91" s="301"/>
      <c r="JZ91" s="301"/>
      <c r="KA91" s="301"/>
      <c r="KB91" s="301"/>
      <c r="KC91" s="301"/>
      <c r="KD91" s="301"/>
      <c r="KE91" s="301"/>
      <c r="KF91" s="301"/>
      <c r="KG91" s="301"/>
      <c r="KH91" s="301"/>
      <c r="KI91" s="301"/>
      <c r="KJ91" s="301"/>
      <c r="KK91" s="301"/>
      <c r="KL91" s="301"/>
      <c r="KM91" s="301"/>
      <c r="KN91" s="301"/>
      <c r="KO91" s="301"/>
      <c r="KP91" s="301"/>
      <c r="KQ91" s="301"/>
      <c r="KR91" s="301"/>
      <c r="KS91" s="301"/>
      <c r="KT91" s="301"/>
      <c r="KU91" s="301"/>
      <c r="KV91" s="301"/>
      <c r="KW91" s="301"/>
      <c r="KX91" s="301"/>
      <c r="KY91" s="301"/>
      <c r="KZ91" s="301"/>
      <c r="LA91" s="301"/>
      <c r="LB91" s="301"/>
      <c r="LC91" s="301"/>
      <c r="LD91" s="301"/>
      <c r="LE91" s="301"/>
      <c r="LF91" s="301"/>
      <c r="LG91" s="301"/>
      <c r="LH91" s="301"/>
      <c r="LI91" s="301"/>
      <c r="LJ91" s="301"/>
      <c r="LK91" s="301"/>
      <c r="LL91" s="301"/>
      <c r="LM91" s="301"/>
      <c r="LN91" s="301"/>
      <c r="LO91" s="301"/>
      <c r="LP91" s="301"/>
      <c r="LQ91" s="301"/>
      <c r="LR91" s="301"/>
      <c r="LS91" s="301"/>
      <c r="LT91" s="301"/>
      <c r="LU91" s="301"/>
      <c r="LV91" s="301"/>
      <c r="LW91" s="301"/>
      <c r="LX91" s="301"/>
      <c r="LY91" s="301"/>
      <c r="LZ91" s="301"/>
      <c r="MA91" s="301"/>
      <c r="MB91" s="301"/>
      <c r="MC91" s="301"/>
      <c r="MD91" s="301"/>
      <c r="ME91" s="301"/>
      <c r="MF91" s="301"/>
      <c r="MG91" s="301"/>
      <c r="MH91" s="301"/>
      <c r="MI91" s="301"/>
      <c r="MJ91" s="301"/>
      <c r="MK91" s="301"/>
      <c r="ML91" s="301"/>
      <c r="MM91" s="301"/>
      <c r="MN91" s="301"/>
      <c r="MO91" s="301"/>
      <c r="MP91" s="301"/>
      <c r="MQ91" s="301"/>
      <c r="MR91" s="301"/>
      <c r="MS91" s="301"/>
      <c r="MT91" s="301"/>
      <c r="MU91" s="301"/>
      <c r="MV91" s="301"/>
      <c r="MW91" s="301"/>
      <c r="MX91" s="301"/>
      <c r="MY91" s="301"/>
      <c r="MZ91" s="301"/>
      <c r="NA91" s="301"/>
      <c r="NB91" s="301"/>
      <c r="NC91" s="301"/>
      <c r="ND91" s="301"/>
      <c r="NE91" s="301"/>
      <c r="NF91" s="301"/>
      <c r="NG91" s="301"/>
      <c r="NH91" s="301"/>
      <c r="NI91" s="301"/>
      <c r="NJ91" s="301"/>
      <c r="NK91" s="301"/>
      <c r="NL91" s="301"/>
      <c r="NM91" s="301"/>
      <c r="NN91" s="301"/>
      <c r="NO91" s="301"/>
      <c r="NP91" s="301"/>
      <c r="NQ91" s="301"/>
      <c r="NR91" s="301"/>
      <c r="NS91" s="301"/>
      <c r="NT91" s="301"/>
      <c r="NU91" s="301"/>
      <c r="NV91" s="301"/>
      <c r="NW91" s="301"/>
      <c r="NX91" s="301"/>
      <c r="NY91" s="301"/>
      <c r="NZ91" s="301"/>
      <c r="OA91" s="301"/>
      <c r="OB91" s="301"/>
      <c r="OC91" s="301"/>
      <c r="OD91" s="301"/>
      <c r="OE91" s="301"/>
      <c r="OF91" s="301"/>
      <c r="OG91" s="301"/>
      <c r="OH91" s="301"/>
      <c r="OI91" s="301"/>
      <c r="OJ91" s="301"/>
      <c r="OK91" s="301"/>
      <c r="OL91" s="301"/>
      <c r="OM91" s="301"/>
      <c r="ON91" s="301"/>
      <c r="OO91" s="301"/>
      <c r="OP91" s="301"/>
      <c r="OQ91" s="301"/>
      <c r="OR91" s="301"/>
      <c r="OS91" s="301"/>
      <c r="OT91" s="301"/>
      <c r="OU91" s="301"/>
      <c r="OV91" s="301"/>
      <c r="OW91" s="301"/>
      <c r="OX91" s="301"/>
      <c r="OY91" s="301"/>
      <c r="OZ91" s="301"/>
      <c r="PA91" s="301"/>
      <c r="PB91" s="301"/>
      <c r="PC91" s="301"/>
      <c r="PD91" s="301"/>
      <c r="PE91" s="301"/>
      <c r="PF91" s="301"/>
      <c r="PG91" s="301"/>
      <c r="PH91" s="301"/>
      <c r="PI91" s="301"/>
      <c r="PJ91" s="301"/>
      <c r="PK91" s="301"/>
      <c r="PL91" s="301"/>
      <c r="PM91" s="301"/>
      <c r="PN91" s="301"/>
      <c r="PO91" s="301"/>
      <c r="PP91" s="301"/>
      <c r="PQ91" s="301"/>
      <c r="PR91" s="301"/>
      <c r="PS91" s="301"/>
      <c r="PT91" s="301"/>
      <c r="PU91" s="301"/>
      <c r="PV91" s="301"/>
      <c r="PW91" s="301"/>
      <c r="PX91" s="301"/>
      <c r="PY91" s="301"/>
      <c r="PZ91" s="301"/>
      <c r="QA91" s="301"/>
      <c r="QB91" s="301"/>
      <c r="QC91" s="301"/>
      <c r="QD91" s="301"/>
      <c r="QE91" s="301"/>
      <c r="QF91" s="301"/>
      <c r="QG91" s="301"/>
      <c r="QH91" s="301"/>
      <c r="QI91" s="301"/>
      <c r="QJ91" s="301"/>
      <c r="QK91" s="301"/>
      <c r="QL91" s="301"/>
      <c r="QM91" s="301"/>
      <c r="QN91" s="301"/>
      <c r="QO91" s="301"/>
      <c r="QP91" s="301"/>
      <c r="QQ91" s="301"/>
      <c r="QR91" s="301"/>
      <c r="QS91" s="301"/>
      <c r="QT91" s="301"/>
      <c r="QU91" s="301"/>
      <c r="QV91" s="301"/>
      <c r="QW91" s="301"/>
      <c r="QX91" s="301"/>
      <c r="QY91" s="301"/>
      <c r="QZ91" s="301"/>
      <c r="RA91" s="301"/>
      <c r="RB91" s="301"/>
      <c r="RC91" s="301"/>
      <c r="RD91" s="301"/>
      <c r="RE91" s="301"/>
      <c r="RF91" s="301"/>
      <c r="RG91" s="301"/>
      <c r="RH91" s="301"/>
      <c r="RI91" s="301"/>
      <c r="RJ91" s="301"/>
      <c r="RK91" s="301"/>
      <c r="RL91" s="301"/>
      <c r="RM91" s="301"/>
      <c r="RN91" s="301"/>
      <c r="RO91" s="301"/>
      <c r="RP91" s="301"/>
      <c r="RQ91" s="301"/>
      <c r="RR91" s="301"/>
      <c r="RS91" s="301"/>
      <c r="RT91" s="301"/>
      <c r="RU91" s="301"/>
      <c r="RV91" s="301"/>
      <c r="RW91" s="301"/>
      <c r="RX91" s="301"/>
      <c r="RY91" s="301"/>
      <c r="RZ91" s="301"/>
      <c r="SA91" s="301"/>
      <c r="SB91" s="301"/>
      <c r="SC91" s="301"/>
      <c r="SD91" s="301"/>
      <c r="SE91" s="301"/>
      <c r="SF91" s="301"/>
      <c r="SG91" s="301"/>
      <c r="SH91" s="301"/>
      <c r="SI91" s="301"/>
      <c r="SJ91" s="301"/>
      <c r="SK91" s="301"/>
      <c r="SL91" s="301"/>
      <c r="SM91" s="301"/>
      <c r="SN91" s="301"/>
      <c r="SO91" s="301"/>
      <c r="SP91" s="301"/>
      <c r="SQ91" s="301"/>
      <c r="SR91" s="301"/>
      <c r="SS91" s="301"/>
      <c r="ST91" s="301"/>
      <c r="SU91" s="301"/>
      <c r="SV91" s="301"/>
      <c r="SW91" s="301"/>
      <c r="SX91" s="301"/>
      <c r="SY91" s="301"/>
      <c r="SZ91" s="301"/>
      <c r="TA91" s="301"/>
      <c r="TB91" s="301"/>
      <c r="TC91" s="301"/>
      <c r="TD91" s="301"/>
      <c r="TE91" s="301"/>
      <c r="TF91" s="301"/>
      <c r="TG91" s="301"/>
      <c r="TH91" s="301"/>
      <c r="TI91" s="301"/>
      <c r="TJ91" s="301"/>
      <c r="TK91" s="301"/>
      <c r="TL91" s="301"/>
      <c r="TM91" s="301"/>
      <c r="TN91" s="301"/>
      <c r="TO91" s="301"/>
      <c r="TP91" s="301"/>
      <c r="TQ91" s="301"/>
      <c r="TR91" s="301"/>
      <c r="TS91" s="301"/>
      <c r="TT91" s="301"/>
      <c r="TU91" s="301"/>
      <c r="TV91" s="301"/>
      <c r="TW91" s="301"/>
      <c r="TX91" s="301"/>
      <c r="TY91" s="301"/>
      <c r="TZ91" s="301"/>
      <c r="UA91" s="301"/>
      <c r="UB91" s="301"/>
      <c r="UC91" s="301"/>
      <c r="UD91" s="301"/>
      <c r="UE91" s="301"/>
      <c r="UF91" s="301"/>
      <c r="UG91" s="301"/>
      <c r="UH91" s="301"/>
      <c r="UI91" s="301"/>
      <c r="UJ91" s="301"/>
      <c r="UK91" s="301"/>
      <c r="UL91" s="301"/>
      <c r="UM91" s="301"/>
      <c r="UN91" s="301"/>
      <c r="UO91" s="301"/>
      <c r="UP91" s="301"/>
      <c r="UQ91" s="301"/>
      <c r="UR91" s="301"/>
      <c r="US91" s="301"/>
      <c r="UT91" s="301"/>
      <c r="UU91" s="301"/>
      <c r="UV91" s="301"/>
      <c r="UW91" s="301"/>
      <c r="UX91" s="301"/>
      <c r="UY91" s="301"/>
      <c r="UZ91" s="301"/>
      <c r="VA91" s="301"/>
      <c r="VB91" s="301"/>
      <c r="VC91" s="301"/>
      <c r="VD91" s="301"/>
      <c r="VE91" s="301"/>
      <c r="VF91" s="301"/>
      <c r="VG91" s="301"/>
      <c r="VH91" s="301"/>
      <c r="VI91" s="301"/>
      <c r="VJ91" s="301"/>
      <c r="VK91" s="301"/>
      <c r="VL91" s="301"/>
      <c r="VM91" s="301"/>
      <c r="VN91" s="301"/>
      <c r="VO91" s="301"/>
      <c r="VP91" s="301"/>
      <c r="VQ91" s="301"/>
      <c r="VR91" s="301"/>
      <c r="VS91" s="301"/>
      <c r="VT91" s="301"/>
      <c r="VU91" s="301"/>
      <c r="VV91" s="301"/>
      <c r="VW91" s="301"/>
      <c r="VX91" s="301"/>
      <c r="VY91" s="301"/>
      <c r="VZ91" s="301"/>
      <c r="WA91" s="301"/>
      <c r="WB91" s="301"/>
      <c r="WC91" s="301"/>
      <c r="WD91" s="301"/>
      <c r="WE91" s="301"/>
      <c r="WF91" s="301"/>
      <c r="WG91" s="301"/>
      <c r="WH91" s="301"/>
      <c r="WI91" s="301"/>
      <c r="WJ91" s="301"/>
      <c r="WK91" s="301"/>
      <c r="WL91" s="301"/>
      <c r="WM91" s="301"/>
      <c r="WN91" s="301"/>
      <c r="WO91" s="301"/>
      <c r="WP91" s="301"/>
      <c r="WQ91" s="301"/>
      <c r="WR91" s="301"/>
      <c r="WS91" s="301"/>
      <c r="WT91" s="301"/>
      <c r="WU91" s="301"/>
      <c r="WV91" s="301"/>
      <c r="WW91" s="301"/>
      <c r="WX91" s="301"/>
      <c r="WY91" s="301"/>
      <c r="WZ91" s="301"/>
      <c r="XA91" s="301"/>
      <c r="XB91" s="301"/>
      <c r="XC91" s="301"/>
      <c r="XD91" s="301"/>
      <c r="XE91" s="301"/>
      <c r="XF91" s="301"/>
      <c r="XG91" s="301"/>
      <c r="XH91" s="301"/>
      <c r="XI91" s="301"/>
      <c r="XJ91" s="301"/>
      <c r="XK91" s="301"/>
      <c r="XL91" s="301"/>
      <c r="XM91" s="301"/>
      <c r="XN91" s="301"/>
      <c r="XO91" s="301"/>
      <c r="XP91" s="301"/>
      <c r="XQ91" s="301"/>
      <c r="XR91" s="301"/>
      <c r="XS91" s="301"/>
      <c r="XT91" s="301"/>
      <c r="XU91" s="301"/>
      <c r="XV91" s="301"/>
      <c r="XW91" s="301"/>
      <c r="XX91" s="301"/>
      <c r="XY91" s="301"/>
      <c r="XZ91" s="301"/>
      <c r="YA91" s="301"/>
      <c r="YB91" s="301"/>
      <c r="YC91" s="301"/>
      <c r="YD91" s="301"/>
      <c r="YE91" s="301"/>
      <c r="YF91" s="301"/>
      <c r="YG91" s="301"/>
      <c r="YH91" s="301"/>
      <c r="YI91" s="301"/>
      <c r="YJ91" s="301"/>
      <c r="YK91" s="301"/>
      <c r="YL91" s="301"/>
      <c r="YM91" s="301"/>
      <c r="YN91" s="301"/>
      <c r="YO91" s="301"/>
      <c r="YP91" s="301"/>
      <c r="YQ91" s="301"/>
      <c r="YR91" s="301"/>
      <c r="YS91" s="301"/>
      <c r="YT91" s="301"/>
      <c r="YU91" s="301"/>
      <c r="YV91" s="301"/>
      <c r="YW91" s="301"/>
      <c r="YX91" s="301"/>
      <c r="YY91" s="301"/>
      <c r="YZ91" s="301"/>
      <c r="ZA91" s="301"/>
      <c r="ZB91" s="301"/>
      <c r="ZC91" s="301"/>
      <c r="ZD91" s="301"/>
      <c r="ZE91" s="301"/>
      <c r="ZF91" s="301"/>
      <c r="ZG91" s="301"/>
      <c r="ZH91" s="301"/>
      <c r="ZI91" s="301"/>
      <c r="ZJ91" s="301"/>
      <c r="ZK91" s="301"/>
      <c r="ZL91" s="301"/>
      <c r="ZM91" s="301"/>
      <c r="ZN91" s="301"/>
      <c r="ZO91" s="301"/>
      <c r="ZP91" s="301"/>
      <c r="ZQ91" s="301"/>
      <c r="ZR91" s="301"/>
      <c r="ZS91" s="301"/>
      <c r="ZT91" s="301"/>
      <c r="ZU91" s="301"/>
      <c r="ZV91" s="301"/>
      <c r="ZW91" s="301"/>
      <c r="ZX91" s="301"/>
      <c r="ZY91" s="301"/>
      <c r="ZZ91" s="301"/>
      <c r="AAA91" s="301"/>
      <c r="AAB91" s="301"/>
      <c r="AAC91" s="301"/>
      <c r="AAD91" s="301"/>
      <c r="AAE91" s="301"/>
      <c r="AAF91" s="301"/>
      <c r="AAG91" s="301"/>
      <c r="AAH91" s="301"/>
      <c r="AAI91" s="301"/>
      <c r="AAJ91" s="301"/>
      <c r="AAK91" s="301"/>
      <c r="AAL91" s="301"/>
      <c r="AAM91" s="301"/>
      <c r="AAN91" s="301"/>
      <c r="AAO91" s="301"/>
      <c r="AAP91" s="301"/>
      <c r="AAQ91" s="301"/>
      <c r="AAR91" s="301"/>
      <c r="AAS91" s="301"/>
      <c r="AAT91" s="301"/>
      <c r="AAU91" s="301"/>
      <c r="AAV91" s="301"/>
      <c r="AAW91" s="301"/>
      <c r="AAX91" s="301"/>
      <c r="AAY91" s="301"/>
      <c r="AAZ91" s="301"/>
      <c r="ABA91" s="301"/>
      <c r="ABB91" s="301"/>
      <c r="ABC91" s="301"/>
      <c r="ABD91" s="301"/>
      <c r="ABE91" s="301"/>
      <c r="ABF91" s="301"/>
      <c r="ABG91" s="301"/>
      <c r="ABH91" s="301"/>
      <c r="ABI91" s="301"/>
      <c r="ABJ91" s="301"/>
      <c r="ABK91" s="301"/>
      <c r="ABL91" s="301"/>
      <c r="ABM91" s="301"/>
      <c r="ABN91" s="301"/>
      <c r="ABO91" s="301"/>
      <c r="ABP91" s="301"/>
      <c r="ABQ91" s="301"/>
      <c r="ABR91" s="301"/>
      <c r="ABS91" s="301"/>
      <c r="ABT91" s="301"/>
      <c r="ABU91" s="301"/>
      <c r="ABV91" s="301"/>
      <c r="ABW91" s="301"/>
      <c r="ABX91" s="301"/>
      <c r="ABY91" s="301"/>
      <c r="ABZ91" s="301"/>
      <c r="ACA91" s="301"/>
      <c r="ACB91" s="301"/>
      <c r="ACC91" s="301"/>
      <c r="ACD91" s="301"/>
      <c r="ACE91" s="301"/>
      <c r="ACF91" s="301"/>
      <c r="ACG91" s="301"/>
      <c r="ACH91" s="301"/>
      <c r="ACI91" s="301"/>
      <c r="ACJ91" s="301"/>
      <c r="ACK91" s="301"/>
      <c r="ACL91" s="301"/>
      <c r="ACM91" s="301"/>
      <c r="ACN91" s="301"/>
      <c r="ACO91" s="301"/>
      <c r="ACP91" s="301"/>
      <c r="ACQ91" s="301"/>
      <c r="ACR91" s="301"/>
      <c r="ACS91" s="301"/>
      <c r="ACT91" s="301"/>
      <c r="ACU91" s="301"/>
      <c r="ACV91" s="301"/>
      <c r="ACW91" s="301"/>
      <c r="ACX91" s="301"/>
      <c r="ACY91" s="301"/>
      <c r="ACZ91" s="301"/>
      <c r="ADA91" s="301"/>
      <c r="ADB91" s="301"/>
      <c r="ADC91" s="301"/>
      <c r="ADD91" s="301"/>
      <c r="ADE91" s="301"/>
      <c r="ADF91" s="301"/>
      <c r="ADG91" s="301"/>
      <c r="ADH91" s="301"/>
      <c r="ADI91" s="301"/>
      <c r="ADJ91" s="301"/>
      <c r="ADK91" s="301"/>
      <c r="ADL91" s="301"/>
      <c r="ADM91" s="301"/>
      <c r="ADN91" s="301"/>
      <c r="ADO91" s="301"/>
      <c r="ADP91" s="301"/>
      <c r="ADQ91" s="301"/>
      <c r="ADR91" s="301"/>
      <c r="ADS91" s="301"/>
      <c r="ADT91" s="301"/>
      <c r="ADU91" s="301"/>
      <c r="ADV91" s="301"/>
      <c r="ADW91" s="301"/>
      <c r="ADX91" s="301"/>
      <c r="ADY91" s="301"/>
      <c r="ADZ91" s="301"/>
      <c r="AEA91" s="301"/>
      <c r="AEB91" s="301"/>
      <c r="AEC91" s="301"/>
      <c r="AED91" s="301"/>
      <c r="AEE91" s="301"/>
      <c r="AEF91" s="301"/>
      <c r="AEG91" s="301"/>
      <c r="AEH91" s="301"/>
      <c r="AEI91" s="301"/>
      <c r="AEJ91" s="301"/>
      <c r="AEK91" s="301"/>
      <c r="AEL91" s="301"/>
      <c r="AEM91" s="301"/>
      <c r="AEN91" s="301"/>
      <c r="AEO91" s="301"/>
      <c r="AEP91" s="301"/>
      <c r="AEQ91" s="301"/>
      <c r="AER91" s="301"/>
      <c r="AES91" s="301"/>
      <c r="AET91" s="301"/>
      <c r="AEU91" s="301"/>
      <c r="AEV91" s="301"/>
      <c r="AEW91" s="301"/>
      <c r="AEX91" s="301"/>
      <c r="AEY91" s="301"/>
      <c r="AEZ91" s="301"/>
      <c r="AFA91" s="301"/>
      <c r="AFB91" s="301"/>
      <c r="AFC91" s="301"/>
      <c r="AFD91" s="301"/>
      <c r="AFE91" s="301"/>
      <c r="AFF91" s="301"/>
      <c r="AFG91" s="301"/>
      <c r="AFH91" s="301"/>
      <c r="AFI91" s="301"/>
      <c r="AFJ91" s="301"/>
      <c r="AFK91" s="301"/>
      <c r="AFL91" s="301"/>
      <c r="AFM91" s="301"/>
      <c r="AFN91" s="301"/>
      <c r="AFO91" s="301"/>
      <c r="AFP91" s="301"/>
      <c r="AFQ91" s="301"/>
      <c r="AFR91" s="301"/>
      <c r="AFS91" s="301"/>
      <c r="AFT91" s="301"/>
      <c r="AFU91" s="301"/>
      <c r="AFV91" s="301"/>
      <c r="AFW91" s="301"/>
      <c r="AFX91" s="301"/>
      <c r="AFY91" s="301"/>
      <c r="AFZ91" s="301"/>
      <c r="AGA91" s="301"/>
      <c r="AGB91" s="301"/>
      <c r="AGC91" s="301"/>
      <c r="AGD91" s="301"/>
      <c r="AGE91" s="301"/>
      <c r="AGF91" s="301"/>
      <c r="AGG91" s="301"/>
      <c r="AGH91" s="301"/>
      <c r="AGI91" s="301"/>
      <c r="AGJ91" s="301"/>
      <c r="AGK91" s="301"/>
      <c r="AGL91" s="301"/>
      <c r="AGM91" s="301"/>
      <c r="AGN91" s="301"/>
      <c r="AGO91" s="301"/>
      <c r="AGP91" s="301"/>
      <c r="AGQ91" s="301"/>
      <c r="AGR91" s="301"/>
      <c r="AGS91" s="301"/>
      <c r="AGT91" s="301"/>
      <c r="AGU91" s="301"/>
      <c r="AGV91" s="301"/>
      <c r="AGW91" s="301"/>
      <c r="AGX91" s="301"/>
      <c r="AGY91" s="301"/>
      <c r="AGZ91" s="301"/>
      <c r="AHA91" s="301"/>
      <c r="AHB91" s="301"/>
      <c r="AHC91" s="301"/>
      <c r="AHD91" s="301"/>
      <c r="AHE91" s="301"/>
      <c r="AHF91" s="301"/>
      <c r="AHG91" s="301"/>
      <c r="AHH91" s="301"/>
      <c r="AHI91" s="301"/>
      <c r="AHJ91" s="301"/>
      <c r="AHK91" s="301"/>
      <c r="AHL91" s="301"/>
      <c r="AHM91" s="301"/>
      <c r="AHN91" s="301"/>
      <c r="AHO91" s="301"/>
      <c r="AHP91" s="301"/>
      <c r="AHQ91" s="301"/>
      <c r="AHR91" s="301"/>
      <c r="AHS91" s="301"/>
      <c r="AHT91" s="301"/>
      <c r="AHU91" s="301"/>
      <c r="AHV91" s="301"/>
      <c r="AHW91" s="301"/>
      <c r="AHX91" s="301"/>
      <c r="AHY91" s="301"/>
      <c r="AHZ91" s="301"/>
      <c r="AIA91" s="301"/>
      <c r="AIB91" s="301"/>
      <c r="AIC91" s="301"/>
      <c r="AID91" s="301"/>
      <c r="AIE91" s="301"/>
      <c r="AIF91" s="301"/>
      <c r="AIG91" s="301"/>
      <c r="AIH91" s="301"/>
      <c r="AII91" s="301"/>
      <c r="AIJ91" s="301"/>
      <c r="AIK91" s="301"/>
      <c r="AIL91" s="301"/>
      <c r="AIM91" s="301"/>
      <c r="AIN91" s="301"/>
      <c r="AIO91" s="301"/>
      <c r="AIP91" s="301"/>
      <c r="AIQ91" s="301"/>
      <c r="AIR91" s="301"/>
      <c r="AIS91" s="301"/>
      <c r="AIT91" s="301"/>
      <c r="AIU91" s="301"/>
      <c r="AIV91" s="301"/>
      <c r="AIW91" s="301"/>
      <c r="AIX91" s="301"/>
      <c r="AIY91" s="301"/>
      <c r="AIZ91" s="301"/>
      <c r="AJA91" s="301"/>
      <c r="AJB91" s="301"/>
      <c r="AJC91" s="301"/>
      <c r="AJD91" s="301"/>
      <c r="AJE91" s="301"/>
      <c r="AJF91" s="301"/>
      <c r="AJG91" s="301"/>
      <c r="AJH91" s="301"/>
      <c r="AJI91" s="301"/>
      <c r="AJJ91" s="301"/>
      <c r="AJK91" s="301"/>
      <c r="AJL91" s="301"/>
      <c r="AJM91" s="301"/>
      <c r="AJN91" s="301"/>
      <c r="AJO91" s="301"/>
      <c r="AJP91" s="301"/>
      <c r="AJQ91" s="301"/>
      <c r="AJR91" s="301"/>
      <c r="AJS91" s="301"/>
      <c r="AJT91" s="301"/>
      <c r="AJU91" s="301"/>
      <c r="AJV91" s="301"/>
      <c r="AJW91" s="301"/>
      <c r="AJX91" s="301"/>
      <c r="AJY91" s="301"/>
      <c r="AJZ91" s="301"/>
      <c r="AKA91" s="301"/>
      <c r="AKB91" s="301"/>
      <c r="AKC91" s="301"/>
      <c r="AKD91" s="301"/>
      <c r="AKE91" s="301"/>
      <c r="AKF91" s="301"/>
      <c r="AKG91" s="301"/>
      <c r="AKH91" s="301"/>
      <c r="AKI91" s="301"/>
      <c r="AKJ91" s="301"/>
      <c r="AKK91" s="301"/>
      <c r="AKL91" s="301"/>
      <c r="AKM91" s="301"/>
      <c r="AKN91" s="301"/>
      <c r="AKO91" s="301"/>
      <c r="AKP91" s="301"/>
      <c r="AKQ91" s="301"/>
      <c r="AKR91" s="301"/>
      <c r="AKS91" s="301"/>
      <c r="AKT91" s="301"/>
      <c r="AKU91" s="301"/>
      <c r="AKV91" s="301"/>
      <c r="AKW91" s="301"/>
      <c r="AKX91" s="301"/>
      <c r="AKY91" s="301"/>
      <c r="AKZ91" s="301"/>
      <c r="ALA91" s="301"/>
      <c r="ALB91" s="301"/>
      <c r="ALC91" s="301"/>
      <c r="ALD91" s="301"/>
      <c r="ALE91" s="301"/>
      <c r="ALF91" s="301"/>
      <c r="ALG91" s="301"/>
      <c r="ALH91" s="301"/>
      <c r="ALI91" s="301"/>
      <c r="ALJ91" s="301"/>
      <c r="ALK91" s="301"/>
      <c r="ALL91" s="301"/>
      <c r="ALM91" s="301"/>
      <c r="ALN91" s="301"/>
      <c r="ALO91" s="301"/>
      <c r="ALP91" s="301"/>
      <c r="ALQ91" s="301"/>
      <c r="ALR91" s="301"/>
      <c r="ALS91" s="301"/>
      <c r="ALT91" s="301"/>
      <c r="ALU91" s="301"/>
      <c r="ALV91" s="301"/>
      <c r="ALW91" s="301"/>
      <c r="ALX91" s="301"/>
      <c r="ALY91" s="301"/>
      <c r="ALZ91" s="301"/>
      <c r="AMA91" s="301"/>
      <c r="AMB91" s="301"/>
      <c r="AMC91" s="301"/>
      <c r="AMD91" s="301"/>
      <c r="AME91" s="301"/>
      <c r="AMF91" s="301"/>
      <c r="AMG91" s="301"/>
      <c r="AMH91" s="301"/>
      <c r="AMI91" s="301"/>
      <c r="AMJ91" s="301"/>
      <c r="AMK91" s="301"/>
    </row>
    <row r="92" spans="1:1025" ht="24.75" customHeight="1" thickBot="1" x14ac:dyDescent="0.25">
      <c r="A92" s="382" t="s">
        <v>102</v>
      </c>
      <c r="B92" s="383"/>
      <c r="C92" s="383"/>
      <c r="D92" s="384"/>
      <c r="E92" s="385"/>
      <c r="F92" s="338">
        <f>F66+F78+F90+F84</f>
        <v>22439.289311546745</v>
      </c>
      <c r="H92" s="301"/>
      <c r="I92" s="301"/>
      <c r="J92" s="301"/>
      <c r="K92" s="301"/>
      <c r="L92" s="301"/>
      <c r="M92" s="301"/>
      <c r="N92" s="301"/>
      <c r="O92" s="301"/>
      <c r="P92" s="301"/>
      <c r="Q92" s="301"/>
      <c r="R92" s="301"/>
      <c r="S92" s="301"/>
      <c r="T92" s="301"/>
      <c r="U92" s="301"/>
      <c r="V92" s="301"/>
      <c r="W92" s="301"/>
      <c r="X92" s="301"/>
      <c r="Y92" s="301"/>
      <c r="Z92" s="301"/>
      <c r="AA92" s="301"/>
      <c r="AB92" s="301"/>
      <c r="AC92" s="301"/>
      <c r="AD92" s="301"/>
      <c r="AE92" s="301"/>
      <c r="AF92" s="301"/>
      <c r="AG92" s="301"/>
      <c r="AH92" s="301"/>
      <c r="AI92" s="301"/>
      <c r="AJ92" s="301"/>
      <c r="AK92" s="301"/>
      <c r="AL92" s="301"/>
      <c r="AM92" s="301"/>
      <c r="AN92" s="301"/>
      <c r="AO92" s="301"/>
      <c r="AP92" s="301"/>
      <c r="AQ92" s="301"/>
      <c r="AR92" s="301"/>
      <c r="AS92" s="301"/>
      <c r="AT92" s="301"/>
      <c r="AU92" s="301"/>
      <c r="AV92" s="301"/>
      <c r="AW92" s="301"/>
      <c r="AX92" s="301"/>
      <c r="AY92" s="301"/>
      <c r="AZ92" s="301"/>
      <c r="BA92" s="301"/>
      <c r="BB92" s="301"/>
      <c r="BC92" s="301"/>
      <c r="BD92" s="301"/>
      <c r="BE92" s="301"/>
      <c r="BF92" s="301"/>
      <c r="BG92" s="301"/>
      <c r="BH92" s="301"/>
      <c r="BI92" s="301"/>
      <c r="BJ92" s="301"/>
      <c r="BK92" s="301"/>
      <c r="BL92" s="301"/>
      <c r="BM92" s="301"/>
      <c r="BN92" s="301"/>
      <c r="BO92" s="301"/>
      <c r="BP92" s="301"/>
      <c r="BQ92" s="301"/>
      <c r="BR92" s="301"/>
      <c r="BS92" s="301"/>
      <c r="BT92" s="301"/>
      <c r="BU92" s="301"/>
      <c r="BV92" s="301"/>
      <c r="BW92" s="301"/>
      <c r="BX92" s="301"/>
      <c r="BY92" s="301"/>
      <c r="BZ92" s="301"/>
      <c r="CA92" s="301"/>
      <c r="CB92" s="301"/>
      <c r="CC92" s="301"/>
      <c r="CD92" s="301"/>
      <c r="CE92" s="301"/>
      <c r="CF92" s="301"/>
      <c r="CG92" s="301"/>
      <c r="CH92" s="301"/>
      <c r="CI92" s="301"/>
      <c r="CJ92" s="301"/>
      <c r="CK92" s="301"/>
      <c r="CL92" s="301"/>
      <c r="CM92" s="301"/>
      <c r="CN92" s="301"/>
      <c r="CO92" s="301"/>
      <c r="CP92" s="301"/>
      <c r="CQ92" s="301"/>
      <c r="CR92" s="301"/>
      <c r="CS92" s="301"/>
      <c r="CT92" s="301"/>
      <c r="CU92" s="301"/>
      <c r="CV92" s="301"/>
      <c r="CW92" s="301"/>
      <c r="CX92" s="301"/>
      <c r="CY92" s="301"/>
      <c r="CZ92" s="301"/>
      <c r="DA92" s="301"/>
      <c r="DB92" s="301"/>
      <c r="DC92" s="301"/>
      <c r="DD92" s="301"/>
      <c r="DE92" s="301"/>
      <c r="DF92" s="301"/>
      <c r="DG92" s="301"/>
      <c r="DH92" s="301"/>
      <c r="DI92" s="301"/>
      <c r="DJ92" s="301"/>
      <c r="DK92" s="301"/>
      <c r="DL92" s="301"/>
      <c r="DM92" s="301"/>
      <c r="DN92" s="301"/>
      <c r="DO92" s="301"/>
      <c r="DP92" s="301"/>
      <c r="DQ92" s="301"/>
      <c r="DR92" s="301"/>
      <c r="DS92" s="301"/>
      <c r="DT92" s="301"/>
      <c r="DU92" s="301"/>
      <c r="DV92" s="301"/>
      <c r="DW92" s="301"/>
      <c r="DX92" s="301"/>
      <c r="DY92" s="301"/>
      <c r="DZ92" s="301"/>
      <c r="EA92" s="301"/>
      <c r="EB92" s="301"/>
      <c r="EC92" s="301"/>
      <c r="ED92" s="301"/>
      <c r="EE92" s="301"/>
      <c r="EF92" s="301"/>
      <c r="EG92" s="301"/>
      <c r="EH92" s="301"/>
      <c r="EI92" s="301"/>
      <c r="EJ92" s="301"/>
      <c r="EK92" s="301"/>
      <c r="EL92" s="301"/>
      <c r="EM92" s="301"/>
      <c r="EN92" s="301"/>
      <c r="EO92" s="301"/>
      <c r="EP92" s="301"/>
      <c r="EQ92" s="301"/>
      <c r="ER92" s="301"/>
      <c r="ES92" s="301"/>
      <c r="ET92" s="301"/>
      <c r="EU92" s="301"/>
      <c r="EV92" s="301"/>
      <c r="EW92" s="301"/>
      <c r="EX92" s="301"/>
      <c r="EY92" s="301"/>
      <c r="EZ92" s="301"/>
      <c r="FA92" s="301"/>
      <c r="FB92" s="301"/>
      <c r="FC92" s="301"/>
      <c r="FD92" s="301"/>
      <c r="FE92" s="301"/>
      <c r="FF92" s="301"/>
      <c r="FG92" s="301"/>
      <c r="FH92" s="301"/>
      <c r="FI92" s="301"/>
      <c r="FJ92" s="301"/>
      <c r="FK92" s="301"/>
      <c r="FL92" s="301"/>
      <c r="FM92" s="301"/>
      <c r="FN92" s="301"/>
      <c r="FO92" s="301"/>
      <c r="FP92" s="301"/>
      <c r="FQ92" s="301"/>
      <c r="FR92" s="301"/>
      <c r="FS92" s="301"/>
      <c r="FT92" s="301"/>
      <c r="FU92" s="301"/>
      <c r="FV92" s="301"/>
      <c r="FW92" s="301"/>
      <c r="FX92" s="301"/>
      <c r="FY92" s="301"/>
      <c r="FZ92" s="301"/>
      <c r="GA92" s="301"/>
      <c r="GB92" s="301"/>
      <c r="GC92" s="301"/>
      <c r="GD92" s="301"/>
      <c r="GE92" s="301"/>
      <c r="GF92" s="301"/>
      <c r="GG92" s="301"/>
      <c r="GH92" s="301"/>
      <c r="GI92" s="301"/>
      <c r="GJ92" s="301"/>
      <c r="GK92" s="301"/>
      <c r="GL92" s="301"/>
      <c r="GM92" s="301"/>
      <c r="GN92" s="301"/>
      <c r="GO92" s="301"/>
      <c r="GP92" s="301"/>
      <c r="GQ92" s="301"/>
      <c r="GR92" s="301"/>
      <c r="GS92" s="301"/>
      <c r="GT92" s="301"/>
      <c r="GU92" s="301"/>
      <c r="GV92" s="301"/>
      <c r="GW92" s="301"/>
      <c r="GX92" s="301"/>
      <c r="GY92" s="301"/>
      <c r="GZ92" s="301"/>
      <c r="HA92" s="301"/>
      <c r="HB92" s="301"/>
      <c r="HC92" s="301"/>
      <c r="HD92" s="301"/>
      <c r="HE92" s="301"/>
      <c r="HF92" s="301"/>
      <c r="HG92" s="301"/>
      <c r="HH92" s="301"/>
      <c r="HI92" s="301"/>
      <c r="HJ92" s="301"/>
      <c r="HK92" s="301"/>
      <c r="HL92" s="301"/>
      <c r="HM92" s="301"/>
      <c r="HN92" s="301"/>
      <c r="HO92" s="301"/>
      <c r="HP92" s="301"/>
      <c r="HQ92" s="301"/>
      <c r="HR92" s="301"/>
      <c r="HS92" s="301"/>
      <c r="HT92" s="301"/>
      <c r="HU92" s="301"/>
      <c r="HV92" s="301"/>
      <c r="HW92" s="301"/>
      <c r="HX92" s="301"/>
      <c r="HY92" s="301"/>
      <c r="HZ92" s="301"/>
      <c r="IA92" s="301"/>
      <c r="IB92" s="301"/>
      <c r="IC92" s="301"/>
      <c r="ID92" s="301"/>
      <c r="IE92" s="301"/>
      <c r="IF92" s="301"/>
      <c r="IG92" s="301"/>
      <c r="IH92" s="301"/>
      <c r="II92" s="301"/>
      <c r="IJ92" s="301"/>
      <c r="IK92" s="301"/>
      <c r="IL92" s="301"/>
      <c r="IM92" s="301"/>
      <c r="IN92" s="301"/>
      <c r="IO92" s="301"/>
      <c r="IP92" s="301"/>
      <c r="IQ92" s="301"/>
      <c r="IR92" s="301"/>
      <c r="IS92" s="301"/>
      <c r="IT92" s="301"/>
      <c r="IU92" s="301"/>
      <c r="IV92" s="301"/>
      <c r="IW92" s="301"/>
      <c r="IX92" s="301"/>
      <c r="IY92" s="301"/>
      <c r="IZ92" s="301"/>
      <c r="JA92" s="301"/>
      <c r="JB92" s="301"/>
      <c r="JC92" s="301"/>
      <c r="JD92" s="301"/>
      <c r="JE92" s="301"/>
      <c r="JF92" s="301"/>
      <c r="JG92" s="301"/>
      <c r="JH92" s="301"/>
      <c r="JI92" s="301"/>
      <c r="JJ92" s="301"/>
      <c r="JK92" s="301"/>
      <c r="JL92" s="301"/>
      <c r="JM92" s="301"/>
      <c r="JN92" s="301"/>
      <c r="JO92" s="301"/>
      <c r="JP92" s="301"/>
      <c r="JQ92" s="301"/>
      <c r="JR92" s="301"/>
      <c r="JS92" s="301"/>
      <c r="JT92" s="301"/>
      <c r="JU92" s="301"/>
      <c r="JV92" s="301"/>
      <c r="JW92" s="301"/>
      <c r="JX92" s="301"/>
      <c r="JY92" s="301"/>
      <c r="JZ92" s="301"/>
      <c r="KA92" s="301"/>
      <c r="KB92" s="301"/>
      <c r="KC92" s="301"/>
      <c r="KD92" s="301"/>
      <c r="KE92" s="301"/>
      <c r="KF92" s="301"/>
      <c r="KG92" s="301"/>
      <c r="KH92" s="301"/>
      <c r="KI92" s="301"/>
      <c r="KJ92" s="301"/>
      <c r="KK92" s="301"/>
      <c r="KL92" s="301"/>
      <c r="KM92" s="301"/>
      <c r="KN92" s="301"/>
      <c r="KO92" s="301"/>
      <c r="KP92" s="301"/>
      <c r="KQ92" s="301"/>
      <c r="KR92" s="301"/>
      <c r="KS92" s="301"/>
      <c r="KT92" s="301"/>
      <c r="KU92" s="301"/>
      <c r="KV92" s="301"/>
      <c r="KW92" s="301"/>
      <c r="KX92" s="301"/>
      <c r="KY92" s="301"/>
      <c r="KZ92" s="301"/>
      <c r="LA92" s="301"/>
      <c r="LB92" s="301"/>
      <c r="LC92" s="301"/>
      <c r="LD92" s="301"/>
      <c r="LE92" s="301"/>
      <c r="LF92" s="301"/>
      <c r="LG92" s="301"/>
      <c r="LH92" s="301"/>
      <c r="LI92" s="301"/>
      <c r="LJ92" s="301"/>
      <c r="LK92" s="301"/>
      <c r="LL92" s="301"/>
      <c r="LM92" s="301"/>
      <c r="LN92" s="301"/>
      <c r="LO92" s="301"/>
      <c r="LP92" s="301"/>
      <c r="LQ92" s="301"/>
      <c r="LR92" s="301"/>
      <c r="LS92" s="301"/>
      <c r="LT92" s="301"/>
      <c r="LU92" s="301"/>
      <c r="LV92" s="301"/>
      <c r="LW92" s="301"/>
      <c r="LX92" s="301"/>
      <c r="LY92" s="301"/>
      <c r="LZ92" s="301"/>
      <c r="MA92" s="301"/>
      <c r="MB92" s="301"/>
      <c r="MC92" s="301"/>
      <c r="MD92" s="301"/>
      <c r="ME92" s="301"/>
      <c r="MF92" s="301"/>
      <c r="MG92" s="301"/>
      <c r="MH92" s="301"/>
      <c r="MI92" s="301"/>
      <c r="MJ92" s="301"/>
      <c r="MK92" s="301"/>
      <c r="ML92" s="301"/>
      <c r="MM92" s="301"/>
      <c r="MN92" s="301"/>
      <c r="MO92" s="301"/>
      <c r="MP92" s="301"/>
      <c r="MQ92" s="301"/>
      <c r="MR92" s="301"/>
      <c r="MS92" s="301"/>
      <c r="MT92" s="301"/>
      <c r="MU92" s="301"/>
      <c r="MV92" s="301"/>
      <c r="MW92" s="301"/>
      <c r="MX92" s="301"/>
      <c r="MY92" s="301"/>
      <c r="MZ92" s="301"/>
      <c r="NA92" s="301"/>
      <c r="NB92" s="301"/>
      <c r="NC92" s="301"/>
      <c r="ND92" s="301"/>
      <c r="NE92" s="301"/>
      <c r="NF92" s="301"/>
      <c r="NG92" s="301"/>
      <c r="NH92" s="301"/>
      <c r="NI92" s="301"/>
      <c r="NJ92" s="301"/>
      <c r="NK92" s="301"/>
      <c r="NL92" s="301"/>
      <c r="NM92" s="301"/>
      <c r="NN92" s="301"/>
      <c r="NO92" s="301"/>
      <c r="NP92" s="301"/>
      <c r="NQ92" s="301"/>
      <c r="NR92" s="301"/>
      <c r="NS92" s="301"/>
      <c r="NT92" s="301"/>
      <c r="NU92" s="301"/>
      <c r="NV92" s="301"/>
      <c r="NW92" s="301"/>
      <c r="NX92" s="301"/>
      <c r="NY92" s="301"/>
      <c r="NZ92" s="301"/>
      <c r="OA92" s="301"/>
      <c r="OB92" s="301"/>
      <c r="OC92" s="301"/>
      <c r="OD92" s="301"/>
      <c r="OE92" s="301"/>
      <c r="OF92" s="301"/>
      <c r="OG92" s="301"/>
      <c r="OH92" s="301"/>
      <c r="OI92" s="301"/>
      <c r="OJ92" s="301"/>
      <c r="OK92" s="301"/>
      <c r="OL92" s="301"/>
      <c r="OM92" s="301"/>
      <c r="ON92" s="301"/>
      <c r="OO92" s="301"/>
      <c r="OP92" s="301"/>
      <c r="OQ92" s="301"/>
      <c r="OR92" s="301"/>
      <c r="OS92" s="301"/>
      <c r="OT92" s="301"/>
      <c r="OU92" s="301"/>
      <c r="OV92" s="301"/>
      <c r="OW92" s="301"/>
      <c r="OX92" s="301"/>
      <c r="OY92" s="301"/>
      <c r="OZ92" s="301"/>
      <c r="PA92" s="301"/>
      <c r="PB92" s="301"/>
      <c r="PC92" s="301"/>
      <c r="PD92" s="301"/>
      <c r="PE92" s="301"/>
      <c r="PF92" s="301"/>
      <c r="PG92" s="301"/>
      <c r="PH92" s="301"/>
      <c r="PI92" s="301"/>
      <c r="PJ92" s="301"/>
      <c r="PK92" s="301"/>
      <c r="PL92" s="301"/>
      <c r="PM92" s="301"/>
      <c r="PN92" s="301"/>
      <c r="PO92" s="301"/>
      <c r="PP92" s="301"/>
      <c r="PQ92" s="301"/>
      <c r="PR92" s="301"/>
      <c r="PS92" s="301"/>
      <c r="PT92" s="301"/>
      <c r="PU92" s="301"/>
      <c r="PV92" s="301"/>
      <c r="PW92" s="301"/>
      <c r="PX92" s="301"/>
      <c r="PY92" s="301"/>
      <c r="PZ92" s="301"/>
      <c r="QA92" s="301"/>
      <c r="QB92" s="301"/>
      <c r="QC92" s="301"/>
      <c r="QD92" s="301"/>
      <c r="QE92" s="301"/>
      <c r="QF92" s="301"/>
      <c r="QG92" s="301"/>
      <c r="QH92" s="301"/>
      <c r="QI92" s="301"/>
      <c r="QJ92" s="301"/>
      <c r="QK92" s="301"/>
      <c r="QL92" s="301"/>
      <c r="QM92" s="301"/>
      <c r="QN92" s="301"/>
      <c r="QO92" s="301"/>
      <c r="QP92" s="301"/>
      <c r="QQ92" s="301"/>
      <c r="QR92" s="301"/>
      <c r="QS92" s="301"/>
      <c r="QT92" s="301"/>
      <c r="QU92" s="301"/>
      <c r="QV92" s="301"/>
      <c r="QW92" s="301"/>
      <c r="QX92" s="301"/>
      <c r="QY92" s="301"/>
      <c r="QZ92" s="301"/>
      <c r="RA92" s="301"/>
      <c r="RB92" s="301"/>
      <c r="RC92" s="301"/>
      <c r="RD92" s="301"/>
      <c r="RE92" s="301"/>
      <c r="RF92" s="301"/>
      <c r="RG92" s="301"/>
      <c r="RH92" s="301"/>
      <c r="RI92" s="301"/>
      <c r="RJ92" s="301"/>
      <c r="RK92" s="301"/>
      <c r="RL92" s="301"/>
      <c r="RM92" s="301"/>
      <c r="RN92" s="301"/>
      <c r="RO92" s="301"/>
      <c r="RP92" s="301"/>
      <c r="RQ92" s="301"/>
      <c r="RR92" s="301"/>
      <c r="RS92" s="301"/>
      <c r="RT92" s="301"/>
      <c r="RU92" s="301"/>
      <c r="RV92" s="301"/>
      <c r="RW92" s="301"/>
      <c r="RX92" s="301"/>
      <c r="RY92" s="301"/>
      <c r="RZ92" s="301"/>
      <c r="SA92" s="301"/>
      <c r="SB92" s="301"/>
      <c r="SC92" s="301"/>
      <c r="SD92" s="301"/>
      <c r="SE92" s="301"/>
      <c r="SF92" s="301"/>
      <c r="SG92" s="301"/>
      <c r="SH92" s="301"/>
      <c r="SI92" s="301"/>
      <c r="SJ92" s="301"/>
      <c r="SK92" s="301"/>
      <c r="SL92" s="301"/>
      <c r="SM92" s="301"/>
      <c r="SN92" s="301"/>
      <c r="SO92" s="301"/>
      <c r="SP92" s="301"/>
      <c r="SQ92" s="301"/>
      <c r="SR92" s="301"/>
      <c r="SS92" s="301"/>
      <c r="ST92" s="301"/>
      <c r="SU92" s="301"/>
      <c r="SV92" s="301"/>
      <c r="SW92" s="301"/>
      <c r="SX92" s="301"/>
      <c r="SY92" s="301"/>
      <c r="SZ92" s="301"/>
      <c r="TA92" s="301"/>
      <c r="TB92" s="301"/>
      <c r="TC92" s="301"/>
      <c r="TD92" s="301"/>
      <c r="TE92" s="301"/>
      <c r="TF92" s="301"/>
      <c r="TG92" s="301"/>
      <c r="TH92" s="301"/>
      <c r="TI92" s="301"/>
      <c r="TJ92" s="301"/>
      <c r="TK92" s="301"/>
      <c r="TL92" s="301"/>
      <c r="TM92" s="301"/>
      <c r="TN92" s="301"/>
      <c r="TO92" s="301"/>
      <c r="TP92" s="301"/>
      <c r="TQ92" s="301"/>
      <c r="TR92" s="301"/>
      <c r="TS92" s="301"/>
      <c r="TT92" s="301"/>
      <c r="TU92" s="301"/>
      <c r="TV92" s="301"/>
      <c r="TW92" s="301"/>
      <c r="TX92" s="301"/>
      <c r="TY92" s="301"/>
      <c r="TZ92" s="301"/>
      <c r="UA92" s="301"/>
      <c r="UB92" s="301"/>
      <c r="UC92" s="301"/>
      <c r="UD92" s="301"/>
      <c r="UE92" s="301"/>
      <c r="UF92" s="301"/>
      <c r="UG92" s="301"/>
      <c r="UH92" s="301"/>
      <c r="UI92" s="301"/>
      <c r="UJ92" s="301"/>
      <c r="UK92" s="301"/>
      <c r="UL92" s="301"/>
      <c r="UM92" s="301"/>
      <c r="UN92" s="301"/>
      <c r="UO92" s="301"/>
      <c r="UP92" s="301"/>
      <c r="UQ92" s="301"/>
      <c r="UR92" s="301"/>
      <c r="US92" s="301"/>
      <c r="UT92" s="301"/>
      <c r="UU92" s="301"/>
      <c r="UV92" s="301"/>
      <c r="UW92" s="301"/>
      <c r="UX92" s="301"/>
      <c r="UY92" s="301"/>
      <c r="UZ92" s="301"/>
      <c r="VA92" s="301"/>
      <c r="VB92" s="301"/>
      <c r="VC92" s="301"/>
      <c r="VD92" s="301"/>
      <c r="VE92" s="301"/>
      <c r="VF92" s="301"/>
      <c r="VG92" s="301"/>
      <c r="VH92" s="301"/>
      <c r="VI92" s="301"/>
      <c r="VJ92" s="301"/>
      <c r="VK92" s="301"/>
      <c r="VL92" s="301"/>
      <c r="VM92" s="301"/>
      <c r="VN92" s="301"/>
      <c r="VO92" s="301"/>
      <c r="VP92" s="301"/>
      <c r="VQ92" s="301"/>
      <c r="VR92" s="301"/>
      <c r="VS92" s="301"/>
      <c r="VT92" s="301"/>
      <c r="VU92" s="301"/>
      <c r="VV92" s="301"/>
      <c r="VW92" s="301"/>
      <c r="VX92" s="301"/>
      <c r="VY92" s="301"/>
      <c r="VZ92" s="301"/>
      <c r="WA92" s="301"/>
      <c r="WB92" s="301"/>
      <c r="WC92" s="301"/>
      <c r="WD92" s="301"/>
      <c r="WE92" s="301"/>
      <c r="WF92" s="301"/>
      <c r="WG92" s="301"/>
      <c r="WH92" s="301"/>
      <c r="WI92" s="301"/>
      <c r="WJ92" s="301"/>
      <c r="WK92" s="301"/>
      <c r="WL92" s="301"/>
      <c r="WM92" s="301"/>
      <c r="WN92" s="301"/>
      <c r="WO92" s="301"/>
      <c r="WP92" s="301"/>
      <c r="WQ92" s="301"/>
      <c r="WR92" s="301"/>
      <c r="WS92" s="301"/>
      <c r="WT92" s="301"/>
      <c r="WU92" s="301"/>
      <c r="WV92" s="301"/>
      <c r="WW92" s="301"/>
      <c r="WX92" s="301"/>
      <c r="WY92" s="301"/>
      <c r="WZ92" s="301"/>
      <c r="XA92" s="301"/>
      <c r="XB92" s="301"/>
      <c r="XC92" s="301"/>
      <c r="XD92" s="301"/>
      <c r="XE92" s="301"/>
      <c r="XF92" s="301"/>
      <c r="XG92" s="301"/>
      <c r="XH92" s="301"/>
      <c r="XI92" s="301"/>
      <c r="XJ92" s="301"/>
      <c r="XK92" s="301"/>
      <c r="XL92" s="301"/>
      <c r="XM92" s="301"/>
      <c r="XN92" s="301"/>
      <c r="XO92" s="301"/>
      <c r="XP92" s="301"/>
      <c r="XQ92" s="301"/>
      <c r="XR92" s="301"/>
      <c r="XS92" s="301"/>
      <c r="XT92" s="301"/>
      <c r="XU92" s="301"/>
      <c r="XV92" s="301"/>
      <c r="XW92" s="301"/>
      <c r="XX92" s="301"/>
      <c r="XY92" s="301"/>
      <c r="XZ92" s="301"/>
      <c r="YA92" s="301"/>
      <c r="YB92" s="301"/>
      <c r="YC92" s="301"/>
      <c r="YD92" s="301"/>
      <c r="YE92" s="301"/>
      <c r="YF92" s="301"/>
      <c r="YG92" s="301"/>
      <c r="YH92" s="301"/>
      <c r="YI92" s="301"/>
      <c r="YJ92" s="301"/>
      <c r="YK92" s="301"/>
      <c r="YL92" s="301"/>
      <c r="YM92" s="301"/>
      <c r="YN92" s="301"/>
      <c r="YO92" s="301"/>
      <c r="YP92" s="301"/>
      <c r="YQ92" s="301"/>
      <c r="YR92" s="301"/>
      <c r="YS92" s="301"/>
      <c r="YT92" s="301"/>
      <c r="YU92" s="301"/>
      <c r="YV92" s="301"/>
      <c r="YW92" s="301"/>
      <c r="YX92" s="301"/>
      <c r="YY92" s="301"/>
      <c r="YZ92" s="301"/>
      <c r="ZA92" s="301"/>
      <c r="ZB92" s="301"/>
      <c r="ZC92" s="301"/>
      <c r="ZD92" s="301"/>
      <c r="ZE92" s="301"/>
      <c r="ZF92" s="301"/>
      <c r="ZG92" s="301"/>
      <c r="ZH92" s="301"/>
      <c r="ZI92" s="301"/>
      <c r="ZJ92" s="301"/>
      <c r="ZK92" s="301"/>
      <c r="ZL92" s="301"/>
      <c r="ZM92" s="301"/>
      <c r="ZN92" s="301"/>
      <c r="ZO92" s="301"/>
      <c r="ZP92" s="301"/>
      <c r="ZQ92" s="301"/>
      <c r="ZR92" s="301"/>
      <c r="ZS92" s="301"/>
      <c r="ZT92" s="301"/>
      <c r="ZU92" s="301"/>
      <c r="ZV92" s="301"/>
      <c r="ZW92" s="301"/>
      <c r="ZX92" s="301"/>
      <c r="ZY92" s="301"/>
      <c r="ZZ92" s="301"/>
      <c r="AAA92" s="301"/>
      <c r="AAB92" s="301"/>
      <c r="AAC92" s="301"/>
      <c r="AAD92" s="301"/>
      <c r="AAE92" s="301"/>
      <c r="AAF92" s="301"/>
      <c r="AAG92" s="301"/>
      <c r="AAH92" s="301"/>
      <c r="AAI92" s="301"/>
      <c r="AAJ92" s="301"/>
      <c r="AAK92" s="301"/>
      <c r="AAL92" s="301"/>
      <c r="AAM92" s="301"/>
      <c r="AAN92" s="301"/>
      <c r="AAO92" s="301"/>
      <c r="AAP92" s="301"/>
      <c r="AAQ92" s="301"/>
      <c r="AAR92" s="301"/>
      <c r="AAS92" s="301"/>
      <c r="AAT92" s="301"/>
      <c r="AAU92" s="301"/>
      <c r="AAV92" s="301"/>
      <c r="AAW92" s="301"/>
      <c r="AAX92" s="301"/>
      <c r="AAY92" s="301"/>
      <c r="AAZ92" s="301"/>
      <c r="ABA92" s="301"/>
      <c r="ABB92" s="301"/>
      <c r="ABC92" s="301"/>
      <c r="ABD92" s="301"/>
      <c r="ABE92" s="301"/>
      <c r="ABF92" s="301"/>
      <c r="ABG92" s="301"/>
      <c r="ABH92" s="301"/>
      <c r="ABI92" s="301"/>
      <c r="ABJ92" s="301"/>
      <c r="ABK92" s="301"/>
      <c r="ABL92" s="301"/>
      <c r="ABM92" s="301"/>
      <c r="ABN92" s="301"/>
      <c r="ABO92" s="301"/>
      <c r="ABP92" s="301"/>
      <c r="ABQ92" s="301"/>
      <c r="ABR92" s="301"/>
      <c r="ABS92" s="301"/>
      <c r="ABT92" s="301"/>
      <c r="ABU92" s="301"/>
      <c r="ABV92" s="301"/>
      <c r="ABW92" s="301"/>
      <c r="ABX92" s="301"/>
      <c r="ABY92" s="301"/>
      <c r="ABZ92" s="301"/>
      <c r="ACA92" s="301"/>
      <c r="ACB92" s="301"/>
      <c r="ACC92" s="301"/>
      <c r="ACD92" s="301"/>
      <c r="ACE92" s="301"/>
      <c r="ACF92" s="301"/>
      <c r="ACG92" s="301"/>
      <c r="ACH92" s="301"/>
      <c r="ACI92" s="301"/>
      <c r="ACJ92" s="301"/>
      <c r="ACK92" s="301"/>
      <c r="ACL92" s="301"/>
      <c r="ACM92" s="301"/>
      <c r="ACN92" s="301"/>
      <c r="ACO92" s="301"/>
      <c r="ACP92" s="301"/>
      <c r="ACQ92" s="301"/>
      <c r="ACR92" s="301"/>
      <c r="ACS92" s="301"/>
      <c r="ACT92" s="301"/>
      <c r="ACU92" s="301"/>
      <c r="ACV92" s="301"/>
      <c r="ACW92" s="301"/>
      <c r="ACX92" s="301"/>
      <c r="ACY92" s="301"/>
      <c r="ACZ92" s="301"/>
      <c r="ADA92" s="301"/>
      <c r="ADB92" s="301"/>
      <c r="ADC92" s="301"/>
      <c r="ADD92" s="301"/>
      <c r="ADE92" s="301"/>
      <c r="ADF92" s="301"/>
      <c r="ADG92" s="301"/>
      <c r="ADH92" s="301"/>
      <c r="ADI92" s="301"/>
      <c r="ADJ92" s="301"/>
      <c r="ADK92" s="301"/>
      <c r="ADL92" s="301"/>
      <c r="ADM92" s="301"/>
      <c r="ADN92" s="301"/>
      <c r="ADO92" s="301"/>
      <c r="ADP92" s="301"/>
      <c r="ADQ92" s="301"/>
      <c r="ADR92" s="301"/>
      <c r="ADS92" s="301"/>
      <c r="ADT92" s="301"/>
      <c r="ADU92" s="301"/>
      <c r="ADV92" s="301"/>
      <c r="ADW92" s="301"/>
      <c r="ADX92" s="301"/>
      <c r="ADY92" s="301"/>
      <c r="ADZ92" s="301"/>
      <c r="AEA92" s="301"/>
      <c r="AEB92" s="301"/>
      <c r="AEC92" s="301"/>
      <c r="AED92" s="301"/>
      <c r="AEE92" s="301"/>
      <c r="AEF92" s="301"/>
      <c r="AEG92" s="301"/>
      <c r="AEH92" s="301"/>
      <c r="AEI92" s="301"/>
      <c r="AEJ92" s="301"/>
      <c r="AEK92" s="301"/>
      <c r="AEL92" s="301"/>
      <c r="AEM92" s="301"/>
      <c r="AEN92" s="301"/>
      <c r="AEO92" s="301"/>
      <c r="AEP92" s="301"/>
      <c r="AEQ92" s="301"/>
      <c r="AER92" s="301"/>
      <c r="AES92" s="301"/>
      <c r="AET92" s="301"/>
      <c r="AEU92" s="301"/>
      <c r="AEV92" s="301"/>
      <c r="AEW92" s="301"/>
      <c r="AEX92" s="301"/>
      <c r="AEY92" s="301"/>
      <c r="AEZ92" s="301"/>
      <c r="AFA92" s="301"/>
      <c r="AFB92" s="301"/>
      <c r="AFC92" s="301"/>
      <c r="AFD92" s="301"/>
      <c r="AFE92" s="301"/>
      <c r="AFF92" s="301"/>
      <c r="AFG92" s="301"/>
      <c r="AFH92" s="301"/>
      <c r="AFI92" s="301"/>
      <c r="AFJ92" s="301"/>
      <c r="AFK92" s="301"/>
      <c r="AFL92" s="301"/>
      <c r="AFM92" s="301"/>
      <c r="AFN92" s="301"/>
      <c r="AFO92" s="301"/>
      <c r="AFP92" s="301"/>
      <c r="AFQ92" s="301"/>
      <c r="AFR92" s="301"/>
      <c r="AFS92" s="301"/>
      <c r="AFT92" s="301"/>
      <c r="AFU92" s="301"/>
      <c r="AFV92" s="301"/>
      <c r="AFW92" s="301"/>
      <c r="AFX92" s="301"/>
      <c r="AFY92" s="301"/>
      <c r="AFZ92" s="301"/>
      <c r="AGA92" s="301"/>
      <c r="AGB92" s="301"/>
      <c r="AGC92" s="301"/>
      <c r="AGD92" s="301"/>
      <c r="AGE92" s="301"/>
      <c r="AGF92" s="301"/>
      <c r="AGG92" s="301"/>
      <c r="AGH92" s="301"/>
      <c r="AGI92" s="301"/>
      <c r="AGJ92" s="301"/>
      <c r="AGK92" s="301"/>
      <c r="AGL92" s="301"/>
      <c r="AGM92" s="301"/>
      <c r="AGN92" s="301"/>
      <c r="AGO92" s="301"/>
      <c r="AGP92" s="301"/>
      <c r="AGQ92" s="301"/>
      <c r="AGR92" s="301"/>
      <c r="AGS92" s="301"/>
      <c r="AGT92" s="301"/>
      <c r="AGU92" s="301"/>
      <c r="AGV92" s="301"/>
      <c r="AGW92" s="301"/>
      <c r="AGX92" s="301"/>
      <c r="AGY92" s="301"/>
      <c r="AGZ92" s="301"/>
      <c r="AHA92" s="301"/>
      <c r="AHB92" s="301"/>
      <c r="AHC92" s="301"/>
      <c r="AHD92" s="301"/>
      <c r="AHE92" s="301"/>
      <c r="AHF92" s="301"/>
      <c r="AHG92" s="301"/>
      <c r="AHH92" s="301"/>
      <c r="AHI92" s="301"/>
      <c r="AHJ92" s="301"/>
      <c r="AHK92" s="301"/>
      <c r="AHL92" s="301"/>
      <c r="AHM92" s="301"/>
      <c r="AHN92" s="301"/>
      <c r="AHO92" s="301"/>
      <c r="AHP92" s="301"/>
      <c r="AHQ92" s="301"/>
      <c r="AHR92" s="301"/>
      <c r="AHS92" s="301"/>
      <c r="AHT92" s="301"/>
      <c r="AHU92" s="301"/>
      <c r="AHV92" s="301"/>
      <c r="AHW92" s="301"/>
      <c r="AHX92" s="301"/>
      <c r="AHY92" s="301"/>
      <c r="AHZ92" s="301"/>
      <c r="AIA92" s="301"/>
      <c r="AIB92" s="301"/>
      <c r="AIC92" s="301"/>
      <c r="AID92" s="301"/>
      <c r="AIE92" s="301"/>
      <c r="AIF92" s="301"/>
      <c r="AIG92" s="301"/>
      <c r="AIH92" s="301"/>
      <c r="AII92" s="301"/>
      <c r="AIJ92" s="301"/>
      <c r="AIK92" s="301"/>
      <c r="AIL92" s="301"/>
      <c r="AIM92" s="301"/>
      <c r="AIN92" s="301"/>
      <c r="AIO92" s="301"/>
      <c r="AIP92" s="301"/>
      <c r="AIQ92" s="301"/>
      <c r="AIR92" s="301"/>
      <c r="AIS92" s="301"/>
      <c r="AIT92" s="301"/>
      <c r="AIU92" s="301"/>
      <c r="AIV92" s="301"/>
      <c r="AIW92" s="301"/>
      <c r="AIX92" s="301"/>
      <c r="AIY92" s="301"/>
      <c r="AIZ92" s="301"/>
      <c r="AJA92" s="301"/>
      <c r="AJB92" s="301"/>
      <c r="AJC92" s="301"/>
      <c r="AJD92" s="301"/>
      <c r="AJE92" s="301"/>
      <c r="AJF92" s="301"/>
      <c r="AJG92" s="301"/>
      <c r="AJH92" s="301"/>
      <c r="AJI92" s="301"/>
      <c r="AJJ92" s="301"/>
      <c r="AJK92" s="301"/>
      <c r="AJL92" s="301"/>
      <c r="AJM92" s="301"/>
      <c r="AJN92" s="301"/>
      <c r="AJO92" s="301"/>
      <c r="AJP92" s="301"/>
      <c r="AJQ92" s="301"/>
      <c r="AJR92" s="301"/>
      <c r="AJS92" s="301"/>
      <c r="AJT92" s="301"/>
      <c r="AJU92" s="301"/>
      <c r="AJV92" s="301"/>
      <c r="AJW92" s="301"/>
      <c r="AJX92" s="301"/>
      <c r="AJY92" s="301"/>
      <c r="AJZ92" s="301"/>
      <c r="AKA92" s="301"/>
      <c r="AKB92" s="301"/>
      <c r="AKC92" s="301"/>
      <c r="AKD92" s="301"/>
      <c r="AKE92" s="301"/>
      <c r="AKF92" s="301"/>
      <c r="AKG92" s="301"/>
      <c r="AKH92" s="301"/>
      <c r="AKI92" s="301"/>
      <c r="AKJ92" s="301"/>
      <c r="AKK92" s="301"/>
      <c r="AKL92" s="301"/>
      <c r="AKM92" s="301"/>
      <c r="AKN92" s="301"/>
      <c r="AKO92" s="301"/>
      <c r="AKP92" s="301"/>
      <c r="AKQ92" s="301"/>
      <c r="AKR92" s="301"/>
      <c r="AKS92" s="301"/>
      <c r="AKT92" s="301"/>
      <c r="AKU92" s="301"/>
      <c r="AKV92" s="301"/>
      <c r="AKW92" s="301"/>
      <c r="AKX92" s="301"/>
      <c r="AKY92" s="301"/>
      <c r="AKZ92" s="301"/>
      <c r="ALA92" s="301"/>
      <c r="ALB92" s="301"/>
      <c r="ALC92" s="301"/>
      <c r="ALD92" s="301"/>
      <c r="ALE92" s="301"/>
      <c r="ALF92" s="301"/>
      <c r="ALG92" s="301"/>
      <c r="ALH92" s="301"/>
      <c r="ALI92" s="301"/>
      <c r="ALJ92" s="301"/>
      <c r="ALK92" s="301"/>
      <c r="ALL92" s="301"/>
      <c r="ALM92" s="301"/>
      <c r="ALN92" s="301"/>
      <c r="ALO92" s="301"/>
      <c r="ALP92" s="301"/>
      <c r="ALQ92" s="301"/>
      <c r="ALR92" s="301"/>
      <c r="ALS92" s="301"/>
      <c r="ALT92" s="301"/>
      <c r="ALU92" s="301"/>
      <c r="ALV92" s="301"/>
      <c r="ALW92" s="301"/>
      <c r="ALX92" s="301"/>
      <c r="ALY92" s="301"/>
      <c r="ALZ92" s="301"/>
      <c r="AMA92" s="301"/>
      <c r="AMB92" s="301"/>
      <c r="AMC92" s="301"/>
      <c r="AMD92" s="301"/>
      <c r="AME92" s="301"/>
      <c r="AMF92" s="301"/>
      <c r="AMG92" s="301"/>
      <c r="AMH92" s="301"/>
      <c r="AMI92" s="301"/>
      <c r="AMJ92" s="301"/>
      <c r="AMK92" s="301"/>
    </row>
    <row r="93" spans="1:1025" ht="12.6" customHeight="1" thickBot="1" x14ac:dyDescent="0.25">
      <c r="A93" s="386"/>
      <c r="B93" s="386"/>
      <c r="C93" s="386"/>
      <c r="D93" s="387"/>
      <c r="E93" s="387"/>
      <c r="F93" s="387"/>
      <c r="H93" s="301"/>
      <c r="I93" s="301"/>
      <c r="J93" s="301"/>
      <c r="K93" s="301"/>
      <c r="L93" s="301"/>
      <c r="M93" s="301"/>
      <c r="N93" s="301"/>
      <c r="O93" s="301"/>
      <c r="P93" s="301"/>
      <c r="Q93" s="301"/>
      <c r="R93" s="301"/>
      <c r="S93" s="301"/>
      <c r="T93" s="301"/>
      <c r="U93" s="301"/>
      <c r="V93" s="301"/>
      <c r="W93" s="301"/>
      <c r="X93" s="301"/>
      <c r="Y93" s="301"/>
      <c r="Z93" s="301"/>
      <c r="AA93" s="301"/>
      <c r="AB93" s="301"/>
      <c r="AC93" s="301"/>
      <c r="AD93" s="301"/>
      <c r="AE93" s="301"/>
      <c r="AF93" s="301"/>
      <c r="AG93" s="301"/>
      <c r="AH93" s="301"/>
      <c r="AI93" s="301"/>
      <c r="AJ93" s="301"/>
      <c r="AK93" s="301"/>
      <c r="AL93" s="301"/>
      <c r="AM93" s="301"/>
      <c r="AN93" s="301"/>
      <c r="AO93" s="301"/>
      <c r="AP93" s="301"/>
      <c r="AQ93" s="301"/>
      <c r="AR93" s="301"/>
      <c r="AS93" s="301"/>
      <c r="AT93" s="301"/>
      <c r="AU93" s="301"/>
      <c r="AV93" s="301"/>
      <c r="AW93" s="301"/>
      <c r="AX93" s="301"/>
      <c r="AY93" s="301"/>
      <c r="AZ93" s="301"/>
      <c r="BA93" s="301"/>
      <c r="BB93" s="301"/>
      <c r="BC93" s="301"/>
      <c r="BD93" s="301"/>
      <c r="BE93" s="301"/>
      <c r="BF93" s="301"/>
      <c r="BG93" s="301"/>
      <c r="BH93" s="301"/>
      <c r="BI93" s="301"/>
      <c r="BJ93" s="301"/>
      <c r="BK93" s="301"/>
      <c r="BL93" s="301"/>
      <c r="BM93" s="301"/>
      <c r="BN93" s="301"/>
      <c r="BO93" s="301"/>
      <c r="BP93" s="301"/>
      <c r="BQ93" s="301"/>
      <c r="BR93" s="301"/>
      <c r="BS93" s="301"/>
      <c r="BT93" s="301"/>
      <c r="BU93" s="301"/>
      <c r="BV93" s="301"/>
      <c r="BW93" s="301"/>
      <c r="BX93" s="301"/>
      <c r="BY93" s="301"/>
      <c r="BZ93" s="301"/>
      <c r="CA93" s="301"/>
      <c r="CB93" s="301"/>
      <c r="CC93" s="301"/>
      <c r="CD93" s="301"/>
      <c r="CE93" s="301"/>
      <c r="CF93" s="301"/>
      <c r="CG93" s="301"/>
      <c r="CH93" s="301"/>
      <c r="CI93" s="301"/>
      <c r="CJ93" s="301"/>
      <c r="CK93" s="301"/>
      <c r="CL93" s="301"/>
      <c r="CM93" s="301"/>
      <c r="CN93" s="301"/>
      <c r="CO93" s="301"/>
      <c r="CP93" s="301"/>
      <c r="CQ93" s="301"/>
      <c r="CR93" s="301"/>
      <c r="CS93" s="301"/>
      <c r="CT93" s="301"/>
      <c r="CU93" s="301"/>
      <c r="CV93" s="301"/>
      <c r="CW93" s="301"/>
      <c r="CX93" s="301"/>
      <c r="CY93" s="301"/>
      <c r="CZ93" s="301"/>
      <c r="DA93" s="301"/>
      <c r="DB93" s="301"/>
      <c r="DC93" s="301"/>
      <c r="DD93" s="301"/>
      <c r="DE93" s="301"/>
      <c r="DF93" s="301"/>
      <c r="DG93" s="301"/>
      <c r="DH93" s="301"/>
      <c r="DI93" s="301"/>
      <c r="DJ93" s="301"/>
      <c r="DK93" s="301"/>
      <c r="DL93" s="301"/>
      <c r="DM93" s="301"/>
      <c r="DN93" s="301"/>
      <c r="DO93" s="301"/>
      <c r="DP93" s="301"/>
      <c r="DQ93" s="301"/>
      <c r="DR93" s="301"/>
      <c r="DS93" s="301"/>
      <c r="DT93" s="301"/>
      <c r="DU93" s="301"/>
      <c r="DV93" s="301"/>
      <c r="DW93" s="301"/>
      <c r="DX93" s="301"/>
      <c r="DY93" s="301"/>
      <c r="DZ93" s="301"/>
      <c r="EA93" s="301"/>
      <c r="EB93" s="301"/>
      <c r="EC93" s="301"/>
      <c r="ED93" s="301"/>
      <c r="EE93" s="301"/>
      <c r="EF93" s="301"/>
      <c r="EG93" s="301"/>
      <c r="EH93" s="301"/>
      <c r="EI93" s="301"/>
      <c r="EJ93" s="301"/>
      <c r="EK93" s="301"/>
      <c r="EL93" s="301"/>
      <c r="EM93" s="301"/>
      <c r="EN93" s="301"/>
      <c r="EO93" s="301"/>
      <c r="EP93" s="301"/>
      <c r="EQ93" s="301"/>
      <c r="ER93" s="301"/>
      <c r="ES93" s="301"/>
      <c r="ET93" s="301"/>
      <c r="EU93" s="301"/>
      <c r="EV93" s="301"/>
      <c r="EW93" s="301"/>
      <c r="EX93" s="301"/>
      <c r="EY93" s="301"/>
      <c r="EZ93" s="301"/>
      <c r="FA93" s="301"/>
      <c r="FB93" s="301"/>
      <c r="FC93" s="301"/>
      <c r="FD93" s="301"/>
      <c r="FE93" s="301"/>
      <c r="FF93" s="301"/>
      <c r="FG93" s="301"/>
      <c r="FH93" s="301"/>
      <c r="FI93" s="301"/>
      <c r="FJ93" s="301"/>
      <c r="FK93" s="301"/>
      <c r="FL93" s="301"/>
      <c r="FM93" s="301"/>
      <c r="FN93" s="301"/>
      <c r="FO93" s="301"/>
      <c r="FP93" s="301"/>
      <c r="FQ93" s="301"/>
      <c r="FR93" s="301"/>
      <c r="FS93" s="301"/>
      <c r="FT93" s="301"/>
      <c r="FU93" s="301"/>
      <c r="FV93" s="301"/>
      <c r="FW93" s="301"/>
      <c r="FX93" s="301"/>
      <c r="FY93" s="301"/>
      <c r="FZ93" s="301"/>
      <c r="GA93" s="301"/>
      <c r="GB93" s="301"/>
      <c r="GC93" s="301"/>
      <c r="GD93" s="301"/>
      <c r="GE93" s="301"/>
      <c r="GF93" s="301"/>
      <c r="GG93" s="301"/>
      <c r="GH93" s="301"/>
      <c r="GI93" s="301"/>
      <c r="GJ93" s="301"/>
      <c r="GK93" s="301"/>
      <c r="GL93" s="301"/>
      <c r="GM93" s="301"/>
      <c r="GN93" s="301"/>
      <c r="GO93" s="301"/>
      <c r="GP93" s="301"/>
      <c r="GQ93" s="301"/>
      <c r="GR93" s="301"/>
      <c r="GS93" s="301"/>
      <c r="GT93" s="301"/>
      <c r="GU93" s="301"/>
      <c r="GV93" s="301"/>
      <c r="GW93" s="301"/>
      <c r="GX93" s="301"/>
      <c r="GY93" s="301"/>
      <c r="GZ93" s="301"/>
      <c r="HA93" s="301"/>
      <c r="HB93" s="301"/>
      <c r="HC93" s="301"/>
      <c r="HD93" s="301"/>
      <c r="HE93" s="301"/>
      <c r="HF93" s="301"/>
      <c r="HG93" s="301"/>
      <c r="HH93" s="301"/>
      <c r="HI93" s="301"/>
      <c r="HJ93" s="301"/>
      <c r="HK93" s="301"/>
      <c r="HL93" s="301"/>
      <c r="HM93" s="301"/>
      <c r="HN93" s="301"/>
      <c r="HO93" s="301"/>
      <c r="HP93" s="301"/>
      <c r="HQ93" s="301"/>
      <c r="HR93" s="301"/>
      <c r="HS93" s="301"/>
      <c r="HT93" s="301"/>
      <c r="HU93" s="301"/>
      <c r="HV93" s="301"/>
      <c r="HW93" s="301"/>
      <c r="HX93" s="301"/>
      <c r="HY93" s="301"/>
      <c r="HZ93" s="301"/>
      <c r="IA93" s="301"/>
      <c r="IB93" s="301"/>
      <c r="IC93" s="301"/>
      <c r="ID93" s="301"/>
      <c r="IE93" s="301"/>
      <c r="IF93" s="301"/>
      <c r="IG93" s="301"/>
      <c r="IH93" s="301"/>
      <c r="II93" s="301"/>
      <c r="IJ93" s="301"/>
      <c r="IK93" s="301"/>
      <c r="IL93" s="301"/>
      <c r="IM93" s="301"/>
      <c r="IN93" s="301"/>
      <c r="IO93" s="301"/>
      <c r="IP93" s="301"/>
      <c r="IQ93" s="301"/>
      <c r="IR93" s="301"/>
      <c r="IS93" s="301"/>
      <c r="IT93" s="301"/>
      <c r="IU93" s="301"/>
      <c r="IV93" s="301"/>
      <c r="IW93" s="301"/>
      <c r="IX93" s="301"/>
      <c r="IY93" s="301"/>
      <c r="IZ93" s="301"/>
      <c r="JA93" s="301"/>
      <c r="JB93" s="301"/>
      <c r="JC93" s="301"/>
      <c r="JD93" s="301"/>
      <c r="JE93" s="301"/>
      <c r="JF93" s="301"/>
      <c r="JG93" s="301"/>
      <c r="JH93" s="301"/>
      <c r="JI93" s="301"/>
      <c r="JJ93" s="301"/>
      <c r="JK93" s="301"/>
      <c r="JL93" s="301"/>
      <c r="JM93" s="301"/>
      <c r="JN93" s="301"/>
      <c r="JO93" s="301"/>
      <c r="JP93" s="301"/>
      <c r="JQ93" s="301"/>
      <c r="JR93" s="301"/>
      <c r="JS93" s="301"/>
      <c r="JT93" s="301"/>
      <c r="JU93" s="301"/>
      <c r="JV93" s="301"/>
      <c r="JW93" s="301"/>
      <c r="JX93" s="301"/>
      <c r="JY93" s="301"/>
      <c r="JZ93" s="301"/>
      <c r="KA93" s="301"/>
      <c r="KB93" s="301"/>
      <c r="KC93" s="301"/>
      <c r="KD93" s="301"/>
      <c r="KE93" s="301"/>
      <c r="KF93" s="301"/>
      <c r="KG93" s="301"/>
      <c r="KH93" s="301"/>
      <c r="KI93" s="301"/>
      <c r="KJ93" s="301"/>
      <c r="KK93" s="301"/>
      <c r="KL93" s="301"/>
      <c r="KM93" s="301"/>
      <c r="KN93" s="301"/>
      <c r="KO93" s="301"/>
      <c r="KP93" s="301"/>
      <c r="KQ93" s="301"/>
      <c r="KR93" s="301"/>
      <c r="KS93" s="301"/>
      <c r="KT93" s="301"/>
      <c r="KU93" s="301"/>
      <c r="KV93" s="301"/>
      <c r="KW93" s="301"/>
      <c r="KX93" s="301"/>
      <c r="KY93" s="301"/>
      <c r="KZ93" s="301"/>
      <c r="LA93" s="301"/>
      <c r="LB93" s="301"/>
      <c r="LC93" s="301"/>
      <c r="LD93" s="301"/>
      <c r="LE93" s="301"/>
      <c r="LF93" s="301"/>
      <c r="LG93" s="301"/>
      <c r="LH93" s="301"/>
      <c r="LI93" s="301"/>
      <c r="LJ93" s="301"/>
      <c r="LK93" s="301"/>
      <c r="LL93" s="301"/>
      <c r="LM93" s="301"/>
      <c r="LN93" s="301"/>
      <c r="LO93" s="301"/>
      <c r="LP93" s="301"/>
      <c r="LQ93" s="301"/>
      <c r="LR93" s="301"/>
      <c r="LS93" s="301"/>
      <c r="LT93" s="301"/>
      <c r="LU93" s="301"/>
      <c r="LV93" s="301"/>
      <c r="LW93" s="301"/>
      <c r="LX93" s="301"/>
      <c r="LY93" s="301"/>
      <c r="LZ93" s="301"/>
      <c r="MA93" s="301"/>
      <c r="MB93" s="301"/>
      <c r="MC93" s="301"/>
      <c r="MD93" s="301"/>
      <c r="ME93" s="301"/>
      <c r="MF93" s="301"/>
      <c r="MG93" s="301"/>
      <c r="MH93" s="301"/>
      <c r="MI93" s="301"/>
      <c r="MJ93" s="301"/>
      <c r="MK93" s="301"/>
      <c r="ML93" s="301"/>
      <c r="MM93" s="301"/>
      <c r="MN93" s="301"/>
      <c r="MO93" s="301"/>
      <c r="MP93" s="301"/>
      <c r="MQ93" s="301"/>
      <c r="MR93" s="301"/>
      <c r="MS93" s="301"/>
      <c r="MT93" s="301"/>
      <c r="MU93" s="301"/>
      <c r="MV93" s="301"/>
      <c r="MW93" s="301"/>
      <c r="MX93" s="301"/>
      <c r="MY93" s="301"/>
      <c r="MZ93" s="301"/>
      <c r="NA93" s="301"/>
      <c r="NB93" s="301"/>
      <c r="NC93" s="301"/>
      <c r="ND93" s="301"/>
      <c r="NE93" s="301"/>
      <c r="NF93" s="301"/>
      <c r="NG93" s="301"/>
      <c r="NH93" s="301"/>
      <c r="NI93" s="301"/>
      <c r="NJ93" s="301"/>
      <c r="NK93" s="301"/>
      <c r="NL93" s="301"/>
      <c r="NM93" s="301"/>
      <c r="NN93" s="301"/>
      <c r="NO93" s="301"/>
      <c r="NP93" s="301"/>
      <c r="NQ93" s="301"/>
      <c r="NR93" s="301"/>
      <c r="NS93" s="301"/>
      <c r="NT93" s="301"/>
      <c r="NU93" s="301"/>
      <c r="NV93" s="301"/>
      <c r="NW93" s="301"/>
      <c r="NX93" s="301"/>
      <c r="NY93" s="301"/>
      <c r="NZ93" s="301"/>
      <c r="OA93" s="301"/>
      <c r="OB93" s="301"/>
      <c r="OC93" s="301"/>
      <c r="OD93" s="301"/>
      <c r="OE93" s="301"/>
      <c r="OF93" s="301"/>
      <c r="OG93" s="301"/>
      <c r="OH93" s="301"/>
      <c r="OI93" s="301"/>
      <c r="OJ93" s="301"/>
      <c r="OK93" s="301"/>
      <c r="OL93" s="301"/>
      <c r="OM93" s="301"/>
      <c r="ON93" s="301"/>
      <c r="OO93" s="301"/>
      <c r="OP93" s="301"/>
      <c r="OQ93" s="301"/>
      <c r="OR93" s="301"/>
      <c r="OS93" s="301"/>
      <c r="OT93" s="301"/>
      <c r="OU93" s="301"/>
      <c r="OV93" s="301"/>
      <c r="OW93" s="301"/>
      <c r="OX93" s="301"/>
      <c r="OY93" s="301"/>
      <c r="OZ93" s="301"/>
      <c r="PA93" s="301"/>
      <c r="PB93" s="301"/>
      <c r="PC93" s="301"/>
      <c r="PD93" s="301"/>
      <c r="PE93" s="301"/>
      <c r="PF93" s="301"/>
      <c r="PG93" s="301"/>
      <c r="PH93" s="301"/>
      <c r="PI93" s="301"/>
      <c r="PJ93" s="301"/>
      <c r="PK93" s="301"/>
      <c r="PL93" s="301"/>
      <c r="PM93" s="301"/>
      <c r="PN93" s="301"/>
      <c r="PO93" s="301"/>
      <c r="PP93" s="301"/>
      <c r="PQ93" s="301"/>
      <c r="PR93" s="301"/>
      <c r="PS93" s="301"/>
      <c r="PT93" s="301"/>
      <c r="PU93" s="301"/>
      <c r="PV93" s="301"/>
      <c r="PW93" s="301"/>
      <c r="PX93" s="301"/>
      <c r="PY93" s="301"/>
      <c r="PZ93" s="301"/>
      <c r="QA93" s="301"/>
      <c r="QB93" s="301"/>
      <c r="QC93" s="301"/>
      <c r="QD93" s="301"/>
      <c r="QE93" s="301"/>
      <c r="QF93" s="301"/>
      <c r="QG93" s="301"/>
      <c r="QH93" s="301"/>
      <c r="QI93" s="301"/>
      <c r="QJ93" s="301"/>
      <c r="QK93" s="301"/>
      <c r="QL93" s="301"/>
      <c r="QM93" s="301"/>
      <c r="QN93" s="301"/>
      <c r="QO93" s="301"/>
      <c r="QP93" s="301"/>
      <c r="QQ93" s="301"/>
      <c r="QR93" s="301"/>
      <c r="QS93" s="301"/>
      <c r="QT93" s="301"/>
      <c r="QU93" s="301"/>
      <c r="QV93" s="301"/>
      <c r="QW93" s="301"/>
      <c r="QX93" s="301"/>
      <c r="QY93" s="301"/>
      <c r="QZ93" s="301"/>
      <c r="RA93" s="301"/>
      <c r="RB93" s="301"/>
      <c r="RC93" s="301"/>
      <c r="RD93" s="301"/>
      <c r="RE93" s="301"/>
      <c r="RF93" s="301"/>
      <c r="RG93" s="301"/>
      <c r="RH93" s="301"/>
      <c r="RI93" s="301"/>
      <c r="RJ93" s="301"/>
      <c r="RK93" s="301"/>
      <c r="RL93" s="301"/>
      <c r="RM93" s="301"/>
      <c r="RN93" s="301"/>
      <c r="RO93" s="301"/>
      <c r="RP93" s="301"/>
      <c r="RQ93" s="301"/>
      <c r="RR93" s="301"/>
      <c r="RS93" s="301"/>
      <c r="RT93" s="301"/>
      <c r="RU93" s="301"/>
      <c r="RV93" s="301"/>
      <c r="RW93" s="301"/>
      <c r="RX93" s="301"/>
      <c r="RY93" s="301"/>
      <c r="RZ93" s="301"/>
      <c r="SA93" s="301"/>
      <c r="SB93" s="301"/>
      <c r="SC93" s="301"/>
      <c r="SD93" s="301"/>
      <c r="SE93" s="301"/>
      <c r="SF93" s="301"/>
      <c r="SG93" s="301"/>
      <c r="SH93" s="301"/>
      <c r="SI93" s="301"/>
      <c r="SJ93" s="301"/>
      <c r="SK93" s="301"/>
      <c r="SL93" s="301"/>
      <c r="SM93" s="301"/>
      <c r="SN93" s="301"/>
      <c r="SO93" s="301"/>
      <c r="SP93" s="301"/>
      <c r="SQ93" s="301"/>
      <c r="SR93" s="301"/>
      <c r="SS93" s="301"/>
      <c r="ST93" s="301"/>
      <c r="SU93" s="301"/>
      <c r="SV93" s="301"/>
      <c r="SW93" s="301"/>
      <c r="SX93" s="301"/>
      <c r="SY93" s="301"/>
      <c r="SZ93" s="301"/>
      <c r="TA93" s="301"/>
      <c r="TB93" s="301"/>
      <c r="TC93" s="301"/>
      <c r="TD93" s="301"/>
      <c r="TE93" s="301"/>
      <c r="TF93" s="301"/>
      <c r="TG93" s="301"/>
      <c r="TH93" s="301"/>
      <c r="TI93" s="301"/>
      <c r="TJ93" s="301"/>
      <c r="TK93" s="301"/>
      <c r="TL93" s="301"/>
      <c r="TM93" s="301"/>
      <c r="TN93" s="301"/>
      <c r="TO93" s="301"/>
      <c r="TP93" s="301"/>
      <c r="TQ93" s="301"/>
      <c r="TR93" s="301"/>
      <c r="TS93" s="301"/>
      <c r="TT93" s="301"/>
      <c r="TU93" s="301"/>
      <c r="TV93" s="301"/>
      <c r="TW93" s="301"/>
      <c r="TX93" s="301"/>
      <c r="TY93" s="301"/>
      <c r="TZ93" s="301"/>
      <c r="UA93" s="301"/>
      <c r="UB93" s="301"/>
      <c r="UC93" s="301"/>
      <c r="UD93" s="301"/>
      <c r="UE93" s="301"/>
      <c r="UF93" s="301"/>
      <c r="UG93" s="301"/>
      <c r="UH93" s="301"/>
      <c r="UI93" s="301"/>
      <c r="UJ93" s="301"/>
      <c r="UK93" s="301"/>
      <c r="UL93" s="301"/>
      <c r="UM93" s="301"/>
      <c r="UN93" s="301"/>
      <c r="UO93" s="301"/>
      <c r="UP93" s="301"/>
      <c r="UQ93" s="301"/>
      <c r="UR93" s="301"/>
      <c r="US93" s="301"/>
      <c r="UT93" s="301"/>
      <c r="UU93" s="301"/>
      <c r="UV93" s="301"/>
      <c r="UW93" s="301"/>
      <c r="UX93" s="301"/>
      <c r="UY93" s="301"/>
      <c r="UZ93" s="301"/>
      <c r="VA93" s="301"/>
      <c r="VB93" s="301"/>
      <c r="VC93" s="301"/>
      <c r="VD93" s="301"/>
      <c r="VE93" s="301"/>
      <c r="VF93" s="301"/>
      <c r="VG93" s="301"/>
      <c r="VH93" s="301"/>
      <c r="VI93" s="301"/>
      <c r="VJ93" s="301"/>
      <c r="VK93" s="301"/>
      <c r="VL93" s="301"/>
      <c r="VM93" s="301"/>
      <c r="VN93" s="301"/>
      <c r="VO93" s="301"/>
      <c r="VP93" s="301"/>
      <c r="VQ93" s="301"/>
      <c r="VR93" s="301"/>
      <c r="VS93" s="301"/>
      <c r="VT93" s="301"/>
      <c r="VU93" s="301"/>
      <c r="VV93" s="301"/>
      <c r="VW93" s="301"/>
      <c r="VX93" s="301"/>
      <c r="VY93" s="301"/>
      <c r="VZ93" s="301"/>
      <c r="WA93" s="301"/>
      <c r="WB93" s="301"/>
      <c r="WC93" s="301"/>
      <c r="WD93" s="301"/>
      <c r="WE93" s="301"/>
      <c r="WF93" s="301"/>
      <c r="WG93" s="301"/>
      <c r="WH93" s="301"/>
      <c r="WI93" s="301"/>
      <c r="WJ93" s="301"/>
      <c r="WK93" s="301"/>
      <c r="WL93" s="301"/>
      <c r="WM93" s="301"/>
      <c r="WN93" s="301"/>
      <c r="WO93" s="301"/>
      <c r="WP93" s="301"/>
      <c r="WQ93" s="301"/>
      <c r="WR93" s="301"/>
      <c r="WS93" s="301"/>
      <c r="WT93" s="301"/>
      <c r="WU93" s="301"/>
      <c r="WV93" s="301"/>
      <c r="WW93" s="301"/>
      <c r="WX93" s="301"/>
      <c r="WY93" s="301"/>
      <c r="WZ93" s="301"/>
      <c r="XA93" s="301"/>
      <c r="XB93" s="301"/>
      <c r="XC93" s="301"/>
      <c r="XD93" s="301"/>
      <c r="XE93" s="301"/>
      <c r="XF93" s="301"/>
      <c r="XG93" s="301"/>
      <c r="XH93" s="301"/>
      <c r="XI93" s="301"/>
      <c r="XJ93" s="301"/>
      <c r="XK93" s="301"/>
      <c r="XL93" s="301"/>
      <c r="XM93" s="301"/>
      <c r="XN93" s="301"/>
      <c r="XO93" s="301"/>
      <c r="XP93" s="301"/>
      <c r="XQ93" s="301"/>
      <c r="XR93" s="301"/>
      <c r="XS93" s="301"/>
      <c r="XT93" s="301"/>
      <c r="XU93" s="301"/>
      <c r="XV93" s="301"/>
      <c r="XW93" s="301"/>
      <c r="XX93" s="301"/>
      <c r="XY93" s="301"/>
      <c r="XZ93" s="301"/>
      <c r="YA93" s="301"/>
      <c r="YB93" s="301"/>
      <c r="YC93" s="301"/>
      <c r="YD93" s="301"/>
      <c r="YE93" s="301"/>
      <c r="YF93" s="301"/>
      <c r="YG93" s="301"/>
      <c r="YH93" s="301"/>
      <c r="YI93" s="301"/>
      <c r="YJ93" s="301"/>
      <c r="YK93" s="301"/>
      <c r="YL93" s="301"/>
      <c r="YM93" s="301"/>
      <c r="YN93" s="301"/>
      <c r="YO93" s="301"/>
      <c r="YP93" s="301"/>
      <c r="YQ93" s="301"/>
      <c r="YR93" s="301"/>
      <c r="YS93" s="301"/>
      <c r="YT93" s="301"/>
      <c r="YU93" s="301"/>
      <c r="YV93" s="301"/>
      <c r="YW93" s="301"/>
      <c r="YX93" s="301"/>
      <c r="YY93" s="301"/>
      <c r="YZ93" s="301"/>
      <c r="ZA93" s="301"/>
      <c r="ZB93" s="301"/>
      <c r="ZC93" s="301"/>
      <c r="ZD93" s="301"/>
      <c r="ZE93" s="301"/>
      <c r="ZF93" s="301"/>
      <c r="ZG93" s="301"/>
      <c r="ZH93" s="301"/>
      <c r="ZI93" s="301"/>
      <c r="ZJ93" s="301"/>
      <c r="ZK93" s="301"/>
      <c r="ZL93" s="301"/>
      <c r="ZM93" s="301"/>
      <c r="ZN93" s="301"/>
      <c r="ZO93" s="301"/>
      <c r="ZP93" s="301"/>
      <c r="ZQ93" s="301"/>
      <c r="ZR93" s="301"/>
      <c r="ZS93" s="301"/>
      <c r="ZT93" s="301"/>
      <c r="ZU93" s="301"/>
      <c r="ZV93" s="301"/>
      <c r="ZW93" s="301"/>
      <c r="ZX93" s="301"/>
      <c r="ZY93" s="301"/>
      <c r="ZZ93" s="301"/>
      <c r="AAA93" s="301"/>
      <c r="AAB93" s="301"/>
      <c r="AAC93" s="301"/>
      <c r="AAD93" s="301"/>
      <c r="AAE93" s="301"/>
      <c r="AAF93" s="301"/>
      <c r="AAG93" s="301"/>
      <c r="AAH93" s="301"/>
      <c r="AAI93" s="301"/>
      <c r="AAJ93" s="301"/>
      <c r="AAK93" s="301"/>
      <c r="AAL93" s="301"/>
      <c r="AAM93" s="301"/>
      <c r="AAN93" s="301"/>
      <c r="AAO93" s="301"/>
      <c r="AAP93" s="301"/>
      <c r="AAQ93" s="301"/>
      <c r="AAR93" s="301"/>
      <c r="AAS93" s="301"/>
      <c r="AAT93" s="301"/>
      <c r="AAU93" s="301"/>
      <c r="AAV93" s="301"/>
      <c r="AAW93" s="301"/>
      <c r="AAX93" s="301"/>
      <c r="AAY93" s="301"/>
      <c r="AAZ93" s="301"/>
      <c r="ABA93" s="301"/>
      <c r="ABB93" s="301"/>
      <c r="ABC93" s="301"/>
      <c r="ABD93" s="301"/>
      <c r="ABE93" s="301"/>
      <c r="ABF93" s="301"/>
      <c r="ABG93" s="301"/>
      <c r="ABH93" s="301"/>
      <c r="ABI93" s="301"/>
      <c r="ABJ93" s="301"/>
      <c r="ABK93" s="301"/>
      <c r="ABL93" s="301"/>
      <c r="ABM93" s="301"/>
      <c r="ABN93" s="301"/>
      <c r="ABO93" s="301"/>
      <c r="ABP93" s="301"/>
      <c r="ABQ93" s="301"/>
      <c r="ABR93" s="301"/>
      <c r="ABS93" s="301"/>
      <c r="ABT93" s="301"/>
      <c r="ABU93" s="301"/>
      <c r="ABV93" s="301"/>
      <c r="ABW93" s="301"/>
      <c r="ABX93" s="301"/>
      <c r="ABY93" s="301"/>
      <c r="ABZ93" s="301"/>
      <c r="ACA93" s="301"/>
      <c r="ACB93" s="301"/>
      <c r="ACC93" s="301"/>
      <c r="ACD93" s="301"/>
      <c r="ACE93" s="301"/>
      <c r="ACF93" s="301"/>
      <c r="ACG93" s="301"/>
      <c r="ACH93" s="301"/>
      <c r="ACI93" s="301"/>
      <c r="ACJ93" s="301"/>
      <c r="ACK93" s="301"/>
      <c r="ACL93" s="301"/>
      <c r="ACM93" s="301"/>
      <c r="ACN93" s="301"/>
      <c r="ACO93" s="301"/>
      <c r="ACP93" s="301"/>
      <c r="ACQ93" s="301"/>
      <c r="ACR93" s="301"/>
      <c r="ACS93" s="301"/>
      <c r="ACT93" s="301"/>
      <c r="ACU93" s="301"/>
      <c r="ACV93" s="301"/>
      <c r="ACW93" s="301"/>
      <c r="ACX93" s="301"/>
      <c r="ACY93" s="301"/>
      <c r="ACZ93" s="301"/>
      <c r="ADA93" s="301"/>
      <c r="ADB93" s="301"/>
      <c r="ADC93" s="301"/>
      <c r="ADD93" s="301"/>
      <c r="ADE93" s="301"/>
      <c r="ADF93" s="301"/>
      <c r="ADG93" s="301"/>
      <c r="ADH93" s="301"/>
      <c r="ADI93" s="301"/>
      <c r="ADJ93" s="301"/>
      <c r="ADK93" s="301"/>
      <c r="ADL93" s="301"/>
      <c r="ADM93" s="301"/>
      <c r="ADN93" s="301"/>
      <c r="ADO93" s="301"/>
      <c r="ADP93" s="301"/>
      <c r="ADQ93" s="301"/>
      <c r="ADR93" s="301"/>
      <c r="ADS93" s="301"/>
      <c r="ADT93" s="301"/>
      <c r="ADU93" s="301"/>
      <c r="ADV93" s="301"/>
      <c r="ADW93" s="301"/>
      <c r="ADX93" s="301"/>
      <c r="ADY93" s="301"/>
      <c r="ADZ93" s="301"/>
      <c r="AEA93" s="301"/>
      <c r="AEB93" s="301"/>
      <c r="AEC93" s="301"/>
      <c r="AED93" s="301"/>
      <c r="AEE93" s="301"/>
      <c r="AEF93" s="301"/>
      <c r="AEG93" s="301"/>
      <c r="AEH93" s="301"/>
      <c r="AEI93" s="301"/>
      <c r="AEJ93" s="301"/>
      <c r="AEK93" s="301"/>
      <c r="AEL93" s="301"/>
      <c r="AEM93" s="301"/>
      <c r="AEN93" s="301"/>
      <c r="AEO93" s="301"/>
      <c r="AEP93" s="301"/>
      <c r="AEQ93" s="301"/>
      <c r="AER93" s="301"/>
      <c r="AES93" s="301"/>
      <c r="AET93" s="301"/>
      <c r="AEU93" s="301"/>
      <c r="AEV93" s="301"/>
      <c r="AEW93" s="301"/>
      <c r="AEX93" s="301"/>
      <c r="AEY93" s="301"/>
      <c r="AEZ93" s="301"/>
      <c r="AFA93" s="301"/>
      <c r="AFB93" s="301"/>
      <c r="AFC93" s="301"/>
      <c r="AFD93" s="301"/>
      <c r="AFE93" s="301"/>
      <c r="AFF93" s="301"/>
      <c r="AFG93" s="301"/>
      <c r="AFH93" s="301"/>
      <c r="AFI93" s="301"/>
      <c r="AFJ93" s="301"/>
      <c r="AFK93" s="301"/>
      <c r="AFL93" s="301"/>
      <c r="AFM93" s="301"/>
      <c r="AFN93" s="301"/>
      <c r="AFO93" s="301"/>
      <c r="AFP93" s="301"/>
      <c r="AFQ93" s="301"/>
      <c r="AFR93" s="301"/>
      <c r="AFS93" s="301"/>
      <c r="AFT93" s="301"/>
      <c r="AFU93" s="301"/>
      <c r="AFV93" s="301"/>
      <c r="AFW93" s="301"/>
      <c r="AFX93" s="301"/>
      <c r="AFY93" s="301"/>
      <c r="AFZ93" s="301"/>
      <c r="AGA93" s="301"/>
      <c r="AGB93" s="301"/>
      <c r="AGC93" s="301"/>
      <c r="AGD93" s="301"/>
      <c r="AGE93" s="301"/>
      <c r="AGF93" s="301"/>
      <c r="AGG93" s="301"/>
      <c r="AGH93" s="301"/>
      <c r="AGI93" s="301"/>
      <c r="AGJ93" s="301"/>
      <c r="AGK93" s="301"/>
      <c r="AGL93" s="301"/>
      <c r="AGM93" s="301"/>
      <c r="AGN93" s="301"/>
      <c r="AGO93" s="301"/>
      <c r="AGP93" s="301"/>
      <c r="AGQ93" s="301"/>
      <c r="AGR93" s="301"/>
      <c r="AGS93" s="301"/>
      <c r="AGT93" s="301"/>
      <c r="AGU93" s="301"/>
      <c r="AGV93" s="301"/>
      <c r="AGW93" s="301"/>
      <c r="AGX93" s="301"/>
      <c r="AGY93" s="301"/>
      <c r="AGZ93" s="301"/>
      <c r="AHA93" s="301"/>
      <c r="AHB93" s="301"/>
      <c r="AHC93" s="301"/>
      <c r="AHD93" s="301"/>
      <c r="AHE93" s="301"/>
      <c r="AHF93" s="301"/>
      <c r="AHG93" s="301"/>
      <c r="AHH93" s="301"/>
      <c r="AHI93" s="301"/>
      <c r="AHJ93" s="301"/>
      <c r="AHK93" s="301"/>
      <c r="AHL93" s="301"/>
      <c r="AHM93" s="301"/>
      <c r="AHN93" s="301"/>
      <c r="AHO93" s="301"/>
      <c r="AHP93" s="301"/>
      <c r="AHQ93" s="301"/>
      <c r="AHR93" s="301"/>
      <c r="AHS93" s="301"/>
      <c r="AHT93" s="301"/>
      <c r="AHU93" s="301"/>
      <c r="AHV93" s="301"/>
      <c r="AHW93" s="301"/>
      <c r="AHX93" s="301"/>
      <c r="AHY93" s="301"/>
      <c r="AHZ93" s="301"/>
      <c r="AIA93" s="301"/>
      <c r="AIB93" s="301"/>
      <c r="AIC93" s="301"/>
      <c r="AID93" s="301"/>
      <c r="AIE93" s="301"/>
      <c r="AIF93" s="301"/>
      <c r="AIG93" s="301"/>
      <c r="AIH93" s="301"/>
      <c r="AII93" s="301"/>
      <c r="AIJ93" s="301"/>
      <c r="AIK93" s="301"/>
      <c r="AIL93" s="301"/>
      <c r="AIM93" s="301"/>
      <c r="AIN93" s="301"/>
      <c r="AIO93" s="301"/>
      <c r="AIP93" s="301"/>
      <c r="AIQ93" s="301"/>
      <c r="AIR93" s="301"/>
      <c r="AIS93" s="301"/>
      <c r="AIT93" s="301"/>
      <c r="AIU93" s="301"/>
      <c r="AIV93" s="301"/>
      <c r="AIW93" s="301"/>
      <c r="AIX93" s="301"/>
      <c r="AIY93" s="301"/>
      <c r="AIZ93" s="301"/>
      <c r="AJA93" s="301"/>
      <c r="AJB93" s="301"/>
      <c r="AJC93" s="301"/>
      <c r="AJD93" s="301"/>
      <c r="AJE93" s="301"/>
      <c r="AJF93" s="301"/>
      <c r="AJG93" s="301"/>
      <c r="AJH93" s="301"/>
      <c r="AJI93" s="301"/>
      <c r="AJJ93" s="301"/>
      <c r="AJK93" s="301"/>
      <c r="AJL93" s="301"/>
      <c r="AJM93" s="301"/>
      <c r="AJN93" s="301"/>
      <c r="AJO93" s="301"/>
      <c r="AJP93" s="301"/>
      <c r="AJQ93" s="301"/>
      <c r="AJR93" s="301"/>
      <c r="AJS93" s="301"/>
      <c r="AJT93" s="301"/>
      <c r="AJU93" s="301"/>
      <c r="AJV93" s="301"/>
      <c r="AJW93" s="301"/>
      <c r="AJX93" s="301"/>
      <c r="AJY93" s="301"/>
      <c r="AJZ93" s="301"/>
      <c r="AKA93" s="301"/>
      <c r="AKB93" s="301"/>
      <c r="AKC93" s="301"/>
      <c r="AKD93" s="301"/>
      <c r="AKE93" s="301"/>
      <c r="AKF93" s="301"/>
      <c r="AKG93" s="301"/>
      <c r="AKH93" s="301"/>
      <c r="AKI93" s="301"/>
      <c r="AKJ93" s="301"/>
      <c r="AKK93" s="301"/>
      <c r="AKL93" s="301"/>
      <c r="AKM93" s="301"/>
      <c r="AKN93" s="301"/>
      <c r="AKO93" s="301"/>
      <c r="AKP93" s="301"/>
      <c r="AKQ93" s="301"/>
      <c r="AKR93" s="301"/>
      <c r="AKS93" s="301"/>
      <c r="AKT93" s="301"/>
      <c r="AKU93" s="301"/>
      <c r="AKV93" s="301"/>
      <c r="AKW93" s="301"/>
      <c r="AKX93" s="301"/>
      <c r="AKY93" s="301"/>
      <c r="AKZ93" s="301"/>
      <c r="ALA93" s="301"/>
      <c r="ALB93" s="301"/>
      <c r="ALC93" s="301"/>
      <c r="ALD93" s="301"/>
      <c r="ALE93" s="301"/>
      <c r="ALF93" s="301"/>
      <c r="ALG93" s="301"/>
      <c r="ALH93" s="301"/>
      <c r="ALI93" s="301"/>
      <c r="ALJ93" s="301"/>
      <c r="ALK93" s="301"/>
      <c r="ALL93" s="301"/>
      <c r="ALM93" s="301"/>
      <c r="ALN93" s="301"/>
      <c r="ALO93" s="301"/>
      <c r="ALP93" s="301"/>
      <c r="ALQ93" s="301"/>
      <c r="ALR93" s="301"/>
      <c r="ALS93" s="301"/>
      <c r="ALT93" s="301"/>
      <c r="ALU93" s="301"/>
      <c r="ALV93" s="301"/>
      <c r="ALW93" s="301"/>
      <c r="ALX93" s="301"/>
      <c r="ALY93" s="301"/>
      <c r="ALZ93" s="301"/>
      <c r="AMA93" s="301"/>
      <c r="AMB93" s="301"/>
      <c r="AMC93" s="301"/>
      <c r="AMD93" s="301"/>
      <c r="AME93" s="301"/>
      <c r="AMF93" s="301"/>
      <c r="AMG93" s="301"/>
      <c r="AMH93" s="301"/>
      <c r="AMI93" s="301"/>
      <c r="AMJ93" s="301"/>
      <c r="AMK93" s="301"/>
    </row>
    <row r="94" spans="1:1025" ht="13.5" thickBot="1" x14ac:dyDescent="0.25">
      <c r="A94" s="382" t="s">
        <v>116</v>
      </c>
      <c r="B94" s="383"/>
      <c r="C94" s="383"/>
      <c r="D94" s="384"/>
      <c r="E94" s="385"/>
      <c r="F94" s="338">
        <f>F92/C75</f>
        <v>5609.8223278866863</v>
      </c>
      <c r="H94" s="301"/>
      <c r="I94" s="301"/>
      <c r="J94" s="301"/>
      <c r="K94" s="301"/>
      <c r="L94" s="301"/>
      <c r="M94" s="301"/>
      <c r="N94" s="301"/>
      <c r="O94" s="301"/>
      <c r="P94" s="301"/>
      <c r="Q94" s="301"/>
      <c r="R94" s="301"/>
      <c r="S94" s="301"/>
      <c r="T94" s="301"/>
      <c r="U94" s="301"/>
      <c r="V94" s="301"/>
      <c r="W94" s="301"/>
      <c r="X94" s="301"/>
      <c r="Y94" s="301"/>
      <c r="Z94" s="301"/>
      <c r="AA94" s="301"/>
      <c r="AB94" s="301"/>
      <c r="AC94" s="301"/>
      <c r="AD94" s="301"/>
      <c r="AE94" s="301"/>
      <c r="AF94" s="301"/>
      <c r="AG94" s="301"/>
      <c r="AH94" s="301"/>
      <c r="AI94" s="301"/>
      <c r="AJ94" s="301"/>
      <c r="AK94" s="301"/>
      <c r="AL94" s="301"/>
      <c r="AM94" s="301"/>
      <c r="AN94" s="301"/>
      <c r="AO94" s="301"/>
      <c r="AP94" s="301"/>
      <c r="AQ94" s="301"/>
      <c r="AR94" s="301"/>
      <c r="AS94" s="301"/>
      <c r="AT94" s="301"/>
      <c r="AU94" s="301"/>
      <c r="AV94" s="301"/>
      <c r="AW94" s="301"/>
      <c r="AX94" s="301"/>
      <c r="AY94" s="301"/>
      <c r="AZ94" s="301"/>
      <c r="BA94" s="301"/>
      <c r="BB94" s="301"/>
      <c r="BC94" s="301"/>
      <c r="BD94" s="301"/>
      <c r="BE94" s="301"/>
      <c r="BF94" s="301"/>
      <c r="BG94" s="301"/>
      <c r="BH94" s="301"/>
      <c r="BI94" s="301"/>
      <c r="BJ94" s="301"/>
      <c r="BK94" s="301"/>
      <c r="BL94" s="301"/>
      <c r="BM94" s="301"/>
      <c r="BN94" s="301"/>
      <c r="BO94" s="301"/>
      <c r="BP94" s="301"/>
      <c r="BQ94" s="301"/>
      <c r="BR94" s="301"/>
      <c r="BS94" s="301"/>
      <c r="BT94" s="301"/>
      <c r="BU94" s="301"/>
      <c r="BV94" s="301"/>
      <c r="BW94" s="301"/>
      <c r="BX94" s="301"/>
      <c r="BY94" s="301"/>
      <c r="BZ94" s="301"/>
      <c r="CA94" s="301"/>
      <c r="CB94" s="301"/>
      <c r="CC94" s="301"/>
      <c r="CD94" s="301"/>
      <c r="CE94" s="301"/>
      <c r="CF94" s="301"/>
      <c r="CG94" s="301"/>
      <c r="CH94" s="301"/>
      <c r="CI94" s="301"/>
      <c r="CJ94" s="301"/>
      <c r="CK94" s="301"/>
      <c r="CL94" s="301"/>
      <c r="CM94" s="301"/>
      <c r="CN94" s="301"/>
      <c r="CO94" s="301"/>
      <c r="CP94" s="301"/>
      <c r="CQ94" s="301"/>
      <c r="CR94" s="301"/>
      <c r="CS94" s="301"/>
      <c r="CT94" s="301"/>
      <c r="CU94" s="301"/>
      <c r="CV94" s="301"/>
      <c r="CW94" s="301"/>
      <c r="CX94" s="301"/>
      <c r="CY94" s="301"/>
      <c r="CZ94" s="301"/>
      <c r="DA94" s="301"/>
      <c r="DB94" s="301"/>
      <c r="DC94" s="301"/>
      <c r="DD94" s="301"/>
      <c r="DE94" s="301"/>
      <c r="DF94" s="301"/>
      <c r="DG94" s="301"/>
      <c r="DH94" s="301"/>
      <c r="DI94" s="301"/>
      <c r="DJ94" s="301"/>
      <c r="DK94" s="301"/>
      <c r="DL94" s="301"/>
      <c r="DM94" s="301"/>
      <c r="DN94" s="301"/>
      <c r="DO94" s="301"/>
      <c r="DP94" s="301"/>
      <c r="DQ94" s="301"/>
      <c r="DR94" s="301"/>
      <c r="DS94" s="301"/>
      <c r="DT94" s="301"/>
      <c r="DU94" s="301"/>
      <c r="DV94" s="301"/>
      <c r="DW94" s="301"/>
      <c r="DX94" s="301"/>
      <c r="DY94" s="301"/>
      <c r="DZ94" s="301"/>
      <c r="EA94" s="301"/>
      <c r="EB94" s="301"/>
      <c r="EC94" s="301"/>
      <c r="ED94" s="301"/>
      <c r="EE94" s="301"/>
      <c r="EF94" s="301"/>
      <c r="EG94" s="301"/>
      <c r="EH94" s="301"/>
      <c r="EI94" s="301"/>
      <c r="EJ94" s="301"/>
      <c r="EK94" s="301"/>
      <c r="EL94" s="301"/>
      <c r="EM94" s="301"/>
      <c r="EN94" s="301"/>
      <c r="EO94" s="301"/>
      <c r="EP94" s="301"/>
      <c r="EQ94" s="301"/>
      <c r="ER94" s="301"/>
      <c r="ES94" s="301"/>
      <c r="ET94" s="301"/>
      <c r="EU94" s="301"/>
      <c r="EV94" s="301"/>
      <c r="EW94" s="301"/>
      <c r="EX94" s="301"/>
      <c r="EY94" s="301"/>
      <c r="EZ94" s="301"/>
      <c r="FA94" s="301"/>
      <c r="FB94" s="301"/>
      <c r="FC94" s="301"/>
      <c r="FD94" s="301"/>
      <c r="FE94" s="301"/>
      <c r="FF94" s="301"/>
      <c r="FG94" s="301"/>
      <c r="FH94" s="301"/>
      <c r="FI94" s="301"/>
      <c r="FJ94" s="301"/>
      <c r="FK94" s="301"/>
      <c r="FL94" s="301"/>
      <c r="FM94" s="301"/>
      <c r="FN94" s="301"/>
      <c r="FO94" s="301"/>
      <c r="FP94" s="301"/>
      <c r="FQ94" s="301"/>
      <c r="FR94" s="301"/>
      <c r="FS94" s="301"/>
      <c r="FT94" s="301"/>
      <c r="FU94" s="301"/>
      <c r="FV94" s="301"/>
      <c r="FW94" s="301"/>
      <c r="FX94" s="301"/>
      <c r="FY94" s="301"/>
      <c r="FZ94" s="301"/>
      <c r="GA94" s="301"/>
      <c r="GB94" s="301"/>
      <c r="GC94" s="301"/>
      <c r="GD94" s="301"/>
      <c r="GE94" s="301"/>
      <c r="GF94" s="301"/>
      <c r="GG94" s="301"/>
      <c r="GH94" s="301"/>
      <c r="GI94" s="301"/>
      <c r="GJ94" s="301"/>
      <c r="GK94" s="301"/>
      <c r="GL94" s="301"/>
      <c r="GM94" s="301"/>
      <c r="GN94" s="301"/>
      <c r="GO94" s="301"/>
      <c r="GP94" s="301"/>
      <c r="GQ94" s="301"/>
      <c r="GR94" s="301"/>
      <c r="GS94" s="301"/>
      <c r="GT94" s="301"/>
      <c r="GU94" s="301"/>
      <c r="GV94" s="301"/>
      <c r="GW94" s="301"/>
      <c r="GX94" s="301"/>
      <c r="GY94" s="301"/>
      <c r="GZ94" s="301"/>
      <c r="HA94" s="301"/>
      <c r="HB94" s="301"/>
      <c r="HC94" s="301"/>
      <c r="HD94" s="301"/>
      <c r="HE94" s="301"/>
      <c r="HF94" s="301"/>
      <c r="HG94" s="301"/>
      <c r="HH94" s="301"/>
      <c r="HI94" s="301"/>
      <c r="HJ94" s="301"/>
      <c r="HK94" s="301"/>
      <c r="HL94" s="301"/>
      <c r="HM94" s="301"/>
      <c r="HN94" s="301"/>
      <c r="HO94" s="301"/>
      <c r="HP94" s="301"/>
      <c r="HQ94" s="301"/>
      <c r="HR94" s="301"/>
      <c r="HS94" s="301"/>
      <c r="HT94" s="301"/>
      <c r="HU94" s="301"/>
      <c r="HV94" s="301"/>
      <c r="HW94" s="301"/>
      <c r="HX94" s="301"/>
      <c r="HY94" s="301"/>
      <c r="HZ94" s="301"/>
      <c r="IA94" s="301"/>
      <c r="IB94" s="301"/>
      <c r="IC94" s="301"/>
      <c r="ID94" s="301"/>
      <c r="IE94" s="301"/>
      <c r="IF94" s="301"/>
      <c r="IG94" s="301"/>
      <c r="IH94" s="301"/>
      <c r="II94" s="301"/>
      <c r="IJ94" s="301"/>
      <c r="IK94" s="301"/>
      <c r="IL94" s="301"/>
      <c r="IM94" s="301"/>
      <c r="IN94" s="301"/>
      <c r="IO94" s="301"/>
      <c r="IP94" s="301"/>
      <c r="IQ94" s="301"/>
      <c r="IR94" s="301"/>
      <c r="IS94" s="301"/>
      <c r="IT94" s="301"/>
      <c r="IU94" s="301"/>
      <c r="IV94" s="301"/>
      <c r="IW94" s="301"/>
      <c r="IX94" s="301"/>
      <c r="IY94" s="301"/>
      <c r="IZ94" s="301"/>
      <c r="JA94" s="301"/>
      <c r="JB94" s="301"/>
      <c r="JC94" s="301"/>
      <c r="JD94" s="301"/>
      <c r="JE94" s="301"/>
      <c r="JF94" s="301"/>
      <c r="JG94" s="301"/>
      <c r="JH94" s="301"/>
      <c r="JI94" s="301"/>
      <c r="JJ94" s="301"/>
      <c r="JK94" s="301"/>
      <c r="JL94" s="301"/>
      <c r="JM94" s="301"/>
      <c r="JN94" s="301"/>
      <c r="JO94" s="301"/>
      <c r="JP94" s="301"/>
      <c r="JQ94" s="301"/>
      <c r="JR94" s="301"/>
      <c r="JS94" s="301"/>
      <c r="JT94" s="301"/>
      <c r="JU94" s="301"/>
      <c r="JV94" s="301"/>
      <c r="JW94" s="301"/>
      <c r="JX94" s="301"/>
      <c r="JY94" s="301"/>
      <c r="JZ94" s="301"/>
      <c r="KA94" s="301"/>
      <c r="KB94" s="301"/>
      <c r="KC94" s="301"/>
      <c r="KD94" s="301"/>
      <c r="KE94" s="301"/>
      <c r="KF94" s="301"/>
      <c r="KG94" s="301"/>
      <c r="KH94" s="301"/>
      <c r="KI94" s="301"/>
      <c r="KJ94" s="301"/>
      <c r="KK94" s="301"/>
      <c r="KL94" s="301"/>
      <c r="KM94" s="301"/>
      <c r="KN94" s="301"/>
      <c r="KO94" s="301"/>
      <c r="KP94" s="301"/>
      <c r="KQ94" s="301"/>
      <c r="KR94" s="301"/>
      <c r="KS94" s="301"/>
      <c r="KT94" s="301"/>
      <c r="KU94" s="301"/>
      <c r="KV94" s="301"/>
      <c r="KW94" s="301"/>
      <c r="KX94" s="301"/>
      <c r="KY94" s="301"/>
      <c r="KZ94" s="301"/>
      <c r="LA94" s="301"/>
      <c r="LB94" s="301"/>
      <c r="LC94" s="301"/>
      <c r="LD94" s="301"/>
      <c r="LE94" s="301"/>
      <c r="LF94" s="301"/>
      <c r="LG94" s="301"/>
      <c r="LH94" s="301"/>
      <c r="LI94" s="301"/>
      <c r="LJ94" s="301"/>
      <c r="LK94" s="301"/>
      <c r="LL94" s="301"/>
      <c r="LM94" s="301"/>
      <c r="LN94" s="301"/>
      <c r="LO94" s="301"/>
      <c r="LP94" s="301"/>
      <c r="LQ94" s="301"/>
      <c r="LR94" s="301"/>
      <c r="LS94" s="301"/>
      <c r="LT94" s="301"/>
      <c r="LU94" s="301"/>
      <c r="LV94" s="301"/>
      <c r="LW94" s="301"/>
      <c r="LX94" s="301"/>
      <c r="LY94" s="301"/>
      <c r="LZ94" s="301"/>
      <c r="MA94" s="301"/>
      <c r="MB94" s="301"/>
      <c r="MC94" s="301"/>
      <c r="MD94" s="301"/>
      <c r="ME94" s="301"/>
      <c r="MF94" s="301"/>
      <c r="MG94" s="301"/>
      <c r="MH94" s="301"/>
      <c r="MI94" s="301"/>
      <c r="MJ94" s="301"/>
      <c r="MK94" s="301"/>
      <c r="ML94" s="301"/>
      <c r="MM94" s="301"/>
      <c r="MN94" s="301"/>
      <c r="MO94" s="301"/>
      <c r="MP94" s="301"/>
      <c r="MQ94" s="301"/>
      <c r="MR94" s="301"/>
      <c r="MS94" s="301"/>
      <c r="MT94" s="301"/>
      <c r="MU94" s="301"/>
      <c r="MV94" s="301"/>
      <c r="MW94" s="301"/>
      <c r="MX94" s="301"/>
      <c r="MY94" s="301"/>
      <c r="MZ94" s="301"/>
      <c r="NA94" s="301"/>
      <c r="NB94" s="301"/>
      <c r="NC94" s="301"/>
      <c r="ND94" s="301"/>
      <c r="NE94" s="301"/>
      <c r="NF94" s="301"/>
      <c r="NG94" s="301"/>
      <c r="NH94" s="301"/>
      <c r="NI94" s="301"/>
      <c r="NJ94" s="301"/>
      <c r="NK94" s="301"/>
      <c r="NL94" s="301"/>
      <c r="NM94" s="301"/>
      <c r="NN94" s="301"/>
      <c r="NO94" s="301"/>
      <c r="NP94" s="301"/>
      <c r="NQ94" s="301"/>
      <c r="NR94" s="301"/>
      <c r="NS94" s="301"/>
      <c r="NT94" s="301"/>
      <c r="NU94" s="301"/>
      <c r="NV94" s="301"/>
      <c r="NW94" s="301"/>
      <c r="NX94" s="301"/>
      <c r="NY94" s="301"/>
      <c r="NZ94" s="301"/>
      <c r="OA94" s="301"/>
      <c r="OB94" s="301"/>
      <c r="OC94" s="301"/>
      <c r="OD94" s="301"/>
      <c r="OE94" s="301"/>
      <c r="OF94" s="301"/>
      <c r="OG94" s="301"/>
      <c r="OH94" s="301"/>
      <c r="OI94" s="301"/>
      <c r="OJ94" s="301"/>
      <c r="OK94" s="301"/>
      <c r="OL94" s="301"/>
      <c r="OM94" s="301"/>
      <c r="ON94" s="301"/>
      <c r="OO94" s="301"/>
      <c r="OP94" s="301"/>
      <c r="OQ94" s="301"/>
      <c r="OR94" s="301"/>
      <c r="OS94" s="301"/>
      <c r="OT94" s="301"/>
      <c r="OU94" s="301"/>
      <c r="OV94" s="301"/>
      <c r="OW94" s="301"/>
      <c r="OX94" s="301"/>
      <c r="OY94" s="301"/>
      <c r="OZ94" s="301"/>
      <c r="PA94" s="301"/>
      <c r="PB94" s="301"/>
      <c r="PC94" s="301"/>
      <c r="PD94" s="301"/>
      <c r="PE94" s="301"/>
      <c r="PF94" s="301"/>
      <c r="PG94" s="301"/>
      <c r="PH94" s="301"/>
      <c r="PI94" s="301"/>
      <c r="PJ94" s="301"/>
      <c r="PK94" s="301"/>
      <c r="PL94" s="301"/>
      <c r="PM94" s="301"/>
      <c r="PN94" s="301"/>
      <c r="PO94" s="301"/>
      <c r="PP94" s="301"/>
      <c r="PQ94" s="301"/>
      <c r="PR94" s="301"/>
      <c r="PS94" s="301"/>
      <c r="PT94" s="301"/>
      <c r="PU94" s="301"/>
      <c r="PV94" s="301"/>
      <c r="PW94" s="301"/>
      <c r="PX94" s="301"/>
      <c r="PY94" s="301"/>
      <c r="PZ94" s="301"/>
      <c r="QA94" s="301"/>
      <c r="QB94" s="301"/>
      <c r="QC94" s="301"/>
      <c r="QD94" s="301"/>
      <c r="QE94" s="301"/>
      <c r="QF94" s="301"/>
      <c r="QG94" s="301"/>
      <c r="QH94" s="301"/>
      <c r="QI94" s="301"/>
      <c r="QJ94" s="301"/>
      <c r="QK94" s="301"/>
      <c r="QL94" s="301"/>
      <c r="QM94" s="301"/>
      <c r="QN94" s="301"/>
      <c r="QO94" s="301"/>
      <c r="QP94" s="301"/>
      <c r="QQ94" s="301"/>
      <c r="QR94" s="301"/>
      <c r="QS94" s="301"/>
      <c r="QT94" s="301"/>
      <c r="QU94" s="301"/>
      <c r="QV94" s="301"/>
      <c r="QW94" s="301"/>
      <c r="QX94" s="301"/>
      <c r="QY94" s="301"/>
      <c r="QZ94" s="301"/>
      <c r="RA94" s="301"/>
      <c r="RB94" s="301"/>
      <c r="RC94" s="301"/>
      <c r="RD94" s="301"/>
      <c r="RE94" s="301"/>
      <c r="RF94" s="301"/>
      <c r="RG94" s="301"/>
      <c r="RH94" s="301"/>
      <c r="RI94" s="301"/>
      <c r="RJ94" s="301"/>
      <c r="RK94" s="301"/>
      <c r="RL94" s="301"/>
      <c r="RM94" s="301"/>
      <c r="RN94" s="301"/>
      <c r="RO94" s="301"/>
      <c r="RP94" s="301"/>
      <c r="RQ94" s="301"/>
      <c r="RR94" s="301"/>
      <c r="RS94" s="301"/>
      <c r="RT94" s="301"/>
      <c r="RU94" s="301"/>
      <c r="RV94" s="301"/>
      <c r="RW94" s="301"/>
      <c r="RX94" s="301"/>
      <c r="RY94" s="301"/>
      <c r="RZ94" s="301"/>
      <c r="SA94" s="301"/>
      <c r="SB94" s="301"/>
      <c r="SC94" s="301"/>
      <c r="SD94" s="301"/>
      <c r="SE94" s="301"/>
      <c r="SF94" s="301"/>
      <c r="SG94" s="301"/>
      <c r="SH94" s="301"/>
      <c r="SI94" s="301"/>
      <c r="SJ94" s="301"/>
      <c r="SK94" s="301"/>
      <c r="SL94" s="301"/>
      <c r="SM94" s="301"/>
      <c r="SN94" s="301"/>
      <c r="SO94" s="301"/>
      <c r="SP94" s="301"/>
      <c r="SQ94" s="301"/>
      <c r="SR94" s="301"/>
      <c r="SS94" s="301"/>
      <c r="ST94" s="301"/>
      <c r="SU94" s="301"/>
      <c r="SV94" s="301"/>
      <c r="SW94" s="301"/>
      <c r="SX94" s="301"/>
      <c r="SY94" s="301"/>
      <c r="SZ94" s="301"/>
      <c r="TA94" s="301"/>
      <c r="TB94" s="301"/>
      <c r="TC94" s="301"/>
      <c r="TD94" s="301"/>
      <c r="TE94" s="301"/>
      <c r="TF94" s="301"/>
      <c r="TG94" s="301"/>
      <c r="TH94" s="301"/>
      <c r="TI94" s="301"/>
      <c r="TJ94" s="301"/>
      <c r="TK94" s="301"/>
      <c r="TL94" s="301"/>
      <c r="TM94" s="301"/>
      <c r="TN94" s="301"/>
      <c r="TO94" s="301"/>
      <c r="TP94" s="301"/>
      <c r="TQ94" s="301"/>
      <c r="TR94" s="301"/>
      <c r="TS94" s="301"/>
      <c r="TT94" s="301"/>
      <c r="TU94" s="301"/>
      <c r="TV94" s="301"/>
      <c r="TW94" s="301"/>
      <c r="TX94" s="301"/>
      <c r="TY94" s="301"/>
      <c r="TZ94" s="301"/>
      <c r="UA94" s="301"/>
      <c r="UB94" s="301"/>
      <c r="UC94" s="301"/>
      <c r="UD94" s="301"/>
      <c r="UE94" s="301"/>
      <c r="UF94" s="301"/>
      <c r="UG94" s="301"/>
      <c r="UH94" s="301"/>
      <c r="UI94" s="301"/>
      <c r="UJ94" s="301"/>
      <c r="UK94" s="301"/>
      <c r="UL94" s="301"/>
      <c r="UM94" s="301"/>
      <c r="UN94" s="301"/>
      <c r="UO94" s="301"/>
      <c r="UP94" s="301"/>
      <c r="UQ94" s="301"/>
      <c r="UR94" s="301"/>
      <c r="US94" s="301"/>
      <c r="UT94" s="301"/>
      <c r="UU94" s="301"/>
      <c r="UV94" s="301"/>
      <c r="UW94" s="301"/>
      <c r="UX94" s="301"/>
      <c r="UY94" s="301"/>
      <c r="UZ94" s="301"/>
      <c r="VA94" s="301"/>
      <c r="VB94" s="301"/>
      <c r="VC94" s="301"/>
      <c r="VD94" s="301"/>
      <c r="VE94" s="301"/>
      <c r="VF94" s="301"/>
      <c r="VG94" s="301"/>
      <c r="VH94" s="301"/>
      <c r="VI94" s="301"/>
      <c r="VJ94" s="301"/>
      <c r="VK94" s="301"/>
      <c r="VL94" s="301"/>
      <c r="VM94" s="301"/>
      <c r="VN94" s="301"/>
      <c r="VO94" s="301"/>
      <c r="VP94" s="301"/>
      <c r="VQ94" s="301"/>
      <c r="VR94" s="301"/>
      <c r="VS94" s="301"/>
      <c r="VT94" s="301"/>
      <c r="VU94" s="301"/>
      <c r="VV94" s="301"/>
      <c r="VW94" s="301"/>
      <c r="VX94" s="301"/>
      <c r="VY94" s="301"/>
      <c r="VZ94" s="301"/>
      <c r="WA94" s="301"/>
      <c r="WB94" s="301"/>
      <c r="WC94" s="301"/>
      <c r="WD94" s="301"/>
      <c r="WE94" s="301"/>
      <c r="WF94" s="301"/>
      <c r="WG94" s="301"/>
      <c r="WH94" s="301"/>
      <c r="WI94" s="301"/>
      <c r="WJ94" s="301"/>
      <c r="WK94" s="301"/>
      <c r="WL94" s="301"/>
      <c r="WM94" s="301"/>
      <c r="WN94" s="301"/>
      <c r="WO94" s="301"/>
      <c r="WP94" s="301"/>
      <c r="WQ94" s="301"/>
      <c r="WR94" s="301"/>
      <c r="WS94" s="301"/>
      <c r="WT94" s="301"/>
      <c r="WU94" s="301"/>
      <c r="WV94" s="301"/>
      <c r="WW94" s="301"/>
      <c r="WX94" s="301"/>
      <c r="WY94" s="301"/>
      <c r="WZ94" s="301"/>
      <c r="XA94" s="301"/>
      <c r="XB94" s="301"/>
      <c r="XC94" s="301"/>
      <c r="XD94" s="301"/>
      <c r="XE94" s="301"/>
      <c r="XF94" s="301"/>
      <c r="XG94" s="301"/>
      <c r="XH94" s="301"/>
      <c r="XI94" s="301"/>
      <c r="XJ94" s="301"/>
      <c r="XK94" s="301"/>
      <c r="XL94" s="301"/>
      <c r="XM94" s="301"/>
      <c r="XN94" s="301"/>
      <c r="XO94" s="301"/>
      <c r="XP94" s="301"/>
      <c r="XQ94" s="301"/>
      <c r="XR94" s="301"/>
      <c r="XS94" s="301"/>
      <c r="XT94" s="301"/>
      <c r="XU94" s="301"/>
      <c r="XV94" s="301"/>
      <c r="XW94" s="301"/>
      <c r="XX94" s="301"/>
      <c r="XY94" s="301"/>
      <c r="XZ94" s="301"/>
      <c r="YA94" s="301"/>
      <c r="YB94" s="301"/>
      <c r="YC94" s="301"/>
      <c r="YD94" s="301"/>
      <c r="YE94" s="301"/>
      <c r="YF94" s="301"/>
      <c r="YG94" s="301"/>
      <c r="YH94" s="301"/>
      <c r="YI94" s="301"/>
      <c r="YJ94" s="301"/>
      <c r="YK94" s="301"/>
      <c r="YL94" s="301"/>
      <c r="YM94" s="301"/>
      <c r="YN94" s="301"/>
      <c r="YO94" s="301"/>
      <c r="YP94" s="301"/>
      <c r="YQ94" s="301"/>
      <c r="YR94" s="301"/>
      <c r="YS94" s="301"/>
      <c r="YT94" s="301"/>
      <c r="YU94" s="301"/>
      <c r="YV94" s="301"/>
      <c r="YW94" s="301"/>
      <c r="YX94" s="301"/>
      <c r="YY94" s="301"/>
      <c r="YZ94" s="301"/>
      <c r="ZA94" s="301"/>
      <c r="ZB94" s="301"/>
      <c r="ZC94" s="301"/>
      <c r="ZD94" s="301"/>
      <c r="ZE94" s="301"/>
      <c r="ZF94" s="301"/>
      <c r="ZG94" s="301"/>
      <c r="ZH94" s="301"/>
      <c r="ZI94" s="301"/>
      <c r="ZJ94" s="301"/>
      <c r="ZK94" s="301"/>
      <c r="ZL94" s="301"/>
      <c r="ZM94" s="301"/>
      <c r="ZN94" s="301"/>
      <c r="ZO94" s="301"/>
      <c r="ZP94" s="301"/>
      <c r="ZQ94" s="301"/>
      <c r="ZR94" s="301"/>
      <c r="ZS94" s="301"/>
      <c r="ZT94" s="301"/>
      <c r="ZU94" s="301"/>
      <c r="ZV94" s="301"/>
      <c r="ZW94" s="301"/>
      <c r="ZX94" s="301"/>
      <c r="ZY94" s="301"/>
      <c r="ZZ94" s="301"/>
      <c r="AAA94" s="301"/>
      <c r="AAB94" s="301"/>
      <c r="AAC94" s="301"/>
      <c r="AAD94" s="301"/>
      <c r="AAE94" s="301"/>
      <c r="AAF94" s="301"/>
      <c r="AAG94" s="301"/>
      <c r="AAH94" s="301"/>
      <c r="AAI94" s="301"/>
      <c r="AAJ94" s="301"/>
      <c r="AAK94" s="301"/>
      <c r="AAL94" s="301"/>
      <c r="AAM94" s="301"/>
      <c r="AAN94" s="301"/>
      <c r="AAO94" s="301"/>
      <c r="AAP94" s="301"/>
      <c r="AAQ94" s="301"/>
      <c r="AAR94" s="301"/>
      <c r="AAS94" s="301"/>
      <c r="AAT94" s="301"/>
      <c r="AAU94" s="301"/>
      <c r="AAV94" s="301"/>
      <c r="AAW94" s="301"/>
      <c r="AAX94" s="301"/>
      <c r="AAY94" s="301"/>
      <c r="AAZ94" s="301"/>
      <c r="ABA94" s="301"/>
      <c r="ABB94" s="301"/>
      <c r="ABC94" s="301"/>
      <c r="ABD94" s="301"/>
      <c r="ABE94" s="301"/>
      <c r="ABF94" s="301"/>
      <c r="ABG94" s="301"/>
      <c r="ABH94" s="301"/>
      <c r="ABI94" s="301"/>
      <c r="ABJ94" s="301"/>
      <c r="ABK94" s="301"/>
      <c r="ABL94" s="301"/>
      <c r="ABM94" s="301"/>
      <c r="ABN94" s="301"/>
      <c r="ABO94" s="301"/>
      <c r="ABP94" s="301"/>
      <c r="ABQ94" s="301"/>
      <c r="ABR94" s="301"/>
      <c r="ABS94" s="301"/>
      <c r="ABT94" s="301"/>
      <c r="ABU94" s="301"/>
      <c r="ABV94" s="301"/>
      <c r="ABW94" s="301"/>
      <c r="ABX94" s="301"/>
      <c r="ABY94" s="301"/>
      <c r="ABZ94" s="301"/>
      <c r="ACA94" s="301"/>
      <c r="ACB94" s="301"/>
      <c r="ACC94" s="301"/>
      <c r="ACD94" s="301"/>
      <c r="ACE94" s="301"/>
      <c r="ACF94" s="301"/>
      <c r="ACG94" s="301"/>
      <c r="ACH94" s="301"/>
      <c r="ACI94" s="301"/>
      <c r="ACJ94" s="301"/>
      <c r="ACK94" s="301"/>
      <c r="ACL94" s="301"/>
      <c r="ACM94" s="301"/>
      <c r="ACN94" s="301"/>
      <c r="ACO94" s="301"/>
      <c r="ACP94" s="301"/>
      <c r="ACQ94" s="301"/>
      <c r="ACR94" s="301"/>
      <c r="ACS94" s="301"/>
      <c r="ACT94" s="301"/>
      <c r="ACU94" s="301"/>
      <c r="ACV94" s="301"/>
      <c r="ACW94" s="301"/>
      <c r="ACX94" s="301"/>
      <c r="ACY94" s="301"/>
      <c r="ACZ94" s="301"/>
      <c r="ADA94" s="301"/>
      <c r="ADB94" s="301"/>
      <c r="ADC94" s="301"/>
      <c r="ADD94" s="301"/>
      <c r="ADE94" s="301"/>
      <c r="ADF94" s="301"/>
      <c r="ADG94" s="301"/>
      <c r="ADH94" s="301"/>
      <c r="ADI94" s="301"/>
      <c r="ADJ94" s="301"/>
      <c r="ADK94" s="301"/>
      <c r="ADL94" s="301"/>
      <c r="ADM94" s="301"/>
      <c r="ADN94" s="301"/>
      <c r="ADO94" s="301"/>
      <c r="ADP94" s="301"/>
      <c r="ADQ94" s="301"/>
      <c r="ADR94" s="301"/>
      <c r="ADS94" s="301"/>
      <c r="ADT94" s="301"/>
      <c r="ADU94" s="301"/>
      <c r="ADV94" s="301"/>
      <c r="ADW94" s="301"/>
      <c r="ADX94" s="301"/>
      <c r="ADY94" s="301"/>
      <c r="ADZ94" s="301"/>
      <c r="AEA94" s="301"/>
      <c r="AEB94" s="301"/>
      <c r="AEC94" s="301"/>
      <c r="AED94" s="301"/>
      <c r="AEE94" s="301"/>
      <c r="AEF94" s="301"/>
      <c r="AEG94" s="301"/>
      <c r="AEH94" s="301"/>
      <c r="AEI94" s="301"/>
      <c r="AEJ94" s="301"/>
      <c r="AEK94" s="301"/>
      <c r="AEL94" s="301"/>
      <c r="AEM94" s="301"/>
      <c r="AEN94" s="301"/>
      <c r="AEO94" s="301"/>
      <c r="AEP94" s="301"/>
      <c r="AEQ94" s="301"/>
      <c r="AER94" s="301"/>
      <c r="AES94" s="301"/>
      <c r="AET94" s="301"/>
      <c r="AEU94" s="301"/>
      <c r="AEV94" s="301"/>
      <c r="AEW94" s="301"/>
      <c r="AEX94" s="301"/>
      <c r="AEY94" s="301"/>
      <c r="AEZ94" s="301"/>
      <c r="AFA94" s="301"/>
      <c r="AFB94" s="301"/>
      <c r="AFC94" s="301"/>
      <c r="AFD94" s="301"/>
      <c r="AFE94" s="301"/>
      <c r="AFF94" s="301"/>
      <c r="AFG94" s="301"/>
      <c r="AFH94" s="301"/>
      <c r="AFI94" s="301"/>
      <c r="AFJ94" s="301"/>
      <c r="AFK94" s="301"/>
      <c r="AFL94" s="301"/>
      <c r="AFM94" s="301"/>
      <c r="AFN94" s="301"/>
      <c r="AFO94" s="301"/>
      <c r="AFP94" s="301"/>
      <c r="AFQ94" s="301"/>
      <c r="AFR94" s="301"/>
      <c r="AFS94" s="301"/>
      <c r="AFT94" s="301"/>
      <c r="AFU94" s="301"/>
      <c r="AFV94" s="301"/>
      <c r="AFW94" s="301"/>
      <c r="AFX94" s="301"/>
      <c r="AFY94" s="301"/>
      <c r="AFZ94" s="301"/>
      <c r="AGA94" s="301"/>
      <c r="AGB94" s="301"/>
      <c r="AGC94" s="301"/>
      <c r="AGD94" s="301"/>
      <c r="AGE94" s="301"/>
      <c r="AGF94" s="301"/>
      <c r="AGG94" s="301"/>
      <c r="AGH94" s="301"/>
      <c r="AGI94" s="301"/>
      <c r="AGJ94" s="301"/>
      <c r="AGK94" s="301"/>
      <c r="AGL94" s="301"/>
      <c r="AGM94" s="301"/>
      <c r="AGN94" s="301"/>
      <c r="AGO94" s="301"/>
      <c r="AGP94" s="301"/>
      <c r="AGQ94" s="301"/>
      <c r="AGR94" s="301"/>
      <c r="AGS94" s="301"/>
      <c r="AGT94" s="301"/>
      <c r="AGU94" s="301"/>
      <c r="AGV94" s="301"/>
      <c r="AGW94" s="301"/>
      <c r="AGX94" s="301"/>
      <c r="AGY94" s="301"/>
      <c r="AGZ94" s="301"/>
      <c r="AHA94" s="301"/>
      <c r="AHB94" s="301"/>
      <c r="AHC94" s="301"/>
      <c r="AHD94" s="301"/>
      <c r="AHE94" s="301"/>
      <c r="AHF94" s="301"/>
      <c r="AHG94" s="301"/>
      <c r="AHH94" s="301"/>
      <c r="AHI94" s="301"/>
      <c r="AHJ94" s="301"/>
      <c r="AHK94" s="301"/>
      <c r="AHL94" s="301"/>
      <c r="AHM94" s="301"/>
      <c r="AHN94" s="301"/>
      <c r="AHO94" s="301"/>
      <c r="AHP94" s="301"/>
      <c r="AHQ94" s="301"/>
      <c r="AHR94" s="301"/>
      <c r="AHS94" s="301"/>
      <c r="AHT94" s="301"/>
      <c r="AHU94" s="301"/>
      <c r="AHV94" s="301"/>
      <c r="AHW94" s="301"/>
      <c r="AHX94" s="301"/>
      <c r="AHY94" s="301"/>
      <c r="AHZ94" s="301"/>
      <c r="AIA94" s="301"/>
      <c r="AIB94" s="301"/>
      <c r="AIC94" s="301"/>
      <c r="AID94" s="301"/>
      <c r="AIE94" s="301"/>
      <c r="AIF94" s="301"/>
      <c r="AIG94" s="301"/>
      <c r="AIH94" s="301"/>
      <c r="AII94" s="301"/>
      <c r="AIJ94" s="301"/>
      <c r="AIK94" s="301"/>
      <c r="AIL94" s="301"/>
      <c r="AIM94" s="301"/>
      <c r="AIN94" s="301"/>
      <c r="AIO94" s="301"/>
      <c r="AIP94" s="301"/>
      <c r="AIQ94" s="301"/>
      <c r="AIR94" s="301"/>
      <c r="AIS94" s="301"/>
      <c r="AIT94" s="301"/>
      <c r="AIU94" s="301"/>
      <c r="AIV94" s="301"/>
      <c r="AIW94" s="301"/>
      <c r="AIX94" s="301"/>
      <c r="AIY94" s="301"/>
      <c r="AIZ94" s="301"/>
      <c r="AJA94" s="301"/>
      <c r="AJB94" s="301"/>
      <c r="AJC94" s="301"/>
      <c r="AJD94" s="301"/>
      <c r="AJE94" s="301"/>
      <c r="AJF94" s="301"/>
      <c r="AJG94" s="301"/>
      <c r="AJH94" s="301"/>
      <c r="AJI94" s="301"/>
      <c r="AJJ94" s="301"/>
      <c r="AJK94" s="301"/>
      <c r="AJL94" s="301"/>
      <c r="AJM94" s="301"/>
      <c r="AJN94" s="301"/>
      <c r="AJO94" s="301"/>
      <c r="AJP94" s="301"/>
      <c r="AJQ94" s="301"/>
      <c r="AJR94" s="301"/>
      <c r="AJS94" s="301"/>
      <c r="AJT94" s="301"/>
      <c r="AJU94" s="301"/>
      <c r="AJV94" s="301"/>
      <c r="AJW94" s="301"/>
      <c r="AJX94" s="301"/>
      <c r="AJY94" s="301"/>
      <c r="AJZ94" s="301"/>
      <c r="AKA94" s="301"/>
      <c r="AKB94" s="301"/>
      <c r="AKC94" s="301"/>
      <c r="AKD94" s="301"/>
      <c r="AKE94" s="301"/>
      <c r="AKF94" s="301"/>
      <c r="AKG94" s="301"/>
      <c r="AKH94" s="301"/>
      <c r="AKI94" s="301"/>
      <c r="AKJ94" s="301"/>
      <c r="AKK94" s="301"/>
      <c r="AKL94" s="301"/>
      <c r="AKM94" s="301"/>
      <c r="AKN94" s="301"/>
      <c r="AKO94" s="301"/>
      <c r="AKP94" s="301"/>
      <c r="AKQ94" s="301"/>
      <c r="AKR94" s="301"/>
      <c r="AKS94" s="301"/>
      <c r="AKT94" s="301"/>
      <c r="AKU94" s="301"/>
      <c r="AKV94" s="301"/>
      <c r="AKW94" s="301"/>
      <c r="AKX94" s="301"/>
      <c r="AKY94" s="301"/>
      <c r="AKZ94" s="301"/>
      <c r="ALA94" s="301"/>
      <c r="ALB94" s="301"/>
      <c r="ALC94" s="301"/>
      <c r="ALD94" s="301"/>
      <c r="ALE94" s="301"/>
      <c r="ALF94" s="301"/>
      <c r="ALG94" s="301"/>
      <c r="ALH94" s="301"/>
      <c r="ALI94" s="301"/>
      <c r="ALJ94" s="301"/>
      <c r="ALK94" s="301"/>
      <c r="ALL94" s="301"/>
      <c r="ALM94" s="301"/>
      <c r="ALN94" s="301"/>
      <c r="ALO94" s="301"/>
      <c r="ALP94" s="301"/>
      <c r="ALQ94" s="301"/>
      <c r="ALR94" s="301"/>
      <c r="ALS94" s="301"/>
      <c r="ALT94" s="301"/>
      <c r="ALU94" s="301"/>
      <c r="ALV94" s="301"/>
      <c r="ALW94" s="301"/>
      <c r="ALX94" s="301"/>
      <c r="ALY94" s="301"/>
      <c r="ALZ94" s="301"/>
      <c r="AMA94" s="301"/>
      <c r="AMB94" s="301"/>
      <c r="AMC94" s="301"/>
      <c r="AMD94" s="301"/>
      <c r="AME94" s="301"/>
      <c r="AMF94" s="301"/>
      <c r="AMG94" s="301"/>
      <c r="AMH94" s="301"/>
      <c r="AMI94" s="301"/>
      <c r="AMJ94" s="301"/>
      <c r="AMK94" s="301"/>
    </row>
    <row r="95" spans="1:1025" ht="13.5" thickBot="1" x14ac:dyDescent="0.25"/>
    <row r="96" spans="1:1025" ht="13.5" thickBot="1" x14ac:dyDescent="0.25">
      <c r="A96" s="382" t="s">
        <v>187</v>
      </c>
      <c r="B96" s="287">
        <f>15*12</f>
        <v>180</v>
      </c>
      <c r="C96" s="388" t="s">
        <v>197</v>
      </c>
      <c r="D96" s="384"/>
      <c r="E96" s="385"/>
      <c r="F96" s="338">
        <f>F94/B96</f>
        <v>31.165679599370478</v>
      </c>
      <c r="H96" s="301"/>
      <c r="I96" s="301"/>
      <c r="J96" s="301"/>
      <c r="K96" s="301"/>
      <c r="L96" s="301"/>
      <c r="M96" s="301"/>
      <c r="N96" s="301"/>
      <c r="O96" s="301"/>
      <c r="P96" s="301"/>
      <c r="Q96" s="301"/>
      <c r="R96" s="301"/>
      <c r="S96" s="301"/>
      <c r="T96" s="301"/>
      <c r="U96" s="301"/>
      <c r="V96" s="301"/>
      <c r="W96" s="301"/>
      <c r="X96" s="301"/>
      <c r="Y96" s="301"/>
      <c r="Z96" s="301"/>
      <c r="AA96" s="301"/>
      <c r="AB96" s="301"/>
      <c r="AC96" s="301"/>
      <c r="AD96" s="301"/>
      <c r="AE96" s="301"/>
      <c r="AF96" s="301"/>
      <c r="AG96" s="301"/>
      <c r="AH96" s="301"/>
      <c r="AI96" s="301"/>
      <c r="AJ96" s="301"/>
      <c r="AK96" s="301"/>
      <c r="AL96" s="301"/>
      <c r="AM96" s="301"/>
      <c r="AN96" s="301"/>
      <c r="AO96" s="301"/>
      <c r="AP96" s="301"/>
      <c r="AQ96" s="301"/>
      <c r="AR96" s="301"/>
      <c r="AS96" s="301"/>
      <c r="AT96" s="301"/>
      <c r="AU96" s="301"/>
      <c r="AV96" s="301"/>
      <c r="AW96" s="301"/>
      <c r="AX96" s="301"/>
      <c r="AY96" s="301"/>
      <c r="AZ96" s="301"/>
      <c r="BA96" s="301"/>
      <c r="BB96" s="301"/>
      <c r="BC96" s="301"/>
      <c r="BD96" s="301"/>
      <c r="BE96" s="301"/>
      <c r="BF96" s="301"/>
      <c r="BG96" s="301"/>
      <c r="BH96" s="301"/>
      <c r="BI96" s="301"/>
      <c r="BJ96" s="301"/>
      <c r="BK96" s="301"/>
      <c r="BL96" s="301"/>
      <c r="BM96" s="301"/>
      <c r="BN96" s="301"/>
      <c r="BO96" s="301"/>
      <c r="BP96" s="301"/>
      <c r="BQ96" s="301"/>
      <c r="BR96" s="301"/>
      <c r="BS96" s="301"/>
      <c r="BT96" s="301"/>
      <c r="BU96" s="301"/>
      <c r="BV96" s="301"/>
      <c r="BW96" s="301"/>
      <c r="BX96" s="301"/>
      <c r="BY96" s="301"/>
      <c r="BZ96" s="301"/>
      <c r="CA96" s="301"/>
      <c r="CB96" s="301"/>
      <c r="CC96" s="301"/>
      <c r="CD96" s="301"/>
      <c r="CE96" s="301"/>
      <c r="CF96" s="301"/>
      <c r="CG96" s="301"/>
      <c r="CH96" s="301"/>
      <c r="CI96" s="301"/>
      <c r="CJ96" s="301"/>
      <c r="CK96" s="301"/>
      <c r="CL96" s="301"/>
      <c r="CM96" s="301"/>
      <c r="CN96" s="301"/>
      <c r="CO96" s="301"/>
      <c r="CP96" s="301"/>
      <c r="CQ96" s="301"/>
      <c r="CR96" s="301"/>
      <c r="CS96" s="301"/>
      <c r="CT96" s="301"/>
      <c r="CU96" s="301"/>
      <c r="CV96" s="301"/>
      <c r="CW96" s="301"/>
      <c r="CX96" s="301"/>
      <c r="CY96" s="301"/>
      <c r="CZ96" s="301"/>
      <c r="DA96" s="301"/>
      <c r="DB96" s="301"/>
      <c r="DC96" s="301"/>
      <c r="DD96" s="301"/>
      <c r="DE96" s="301"/>
      <c r="DF96" s="301"/>
      <c r="DG96" s="301"/>
      <c r="DH96" s="301"/>
      <c r="DI96" s="301"/>
      <c r="DJ96" s="301"/>
      <c r="DK96" s="301"/>
      <c r="DL96" s="301"/>
      <c r="DM96" s="301"/>
      <c r="DN96" s="301"/>
      <c r="DO96" s="301"/>
      <c r="DP96" s="301"/>
      <c r="DQ96" s="301"/>
      <c r="DR96" s="301"/>
      <c r="DS96" s="301"/>
      <c r="DT96" s="301"/>
      <c r="DU96" s="301"/>
      <c r="DV96" s="301"/>
      <c r="DW96" s="301"/>
      <c r="DX96" s="301"/>
      <c r="DY96" s="301"/>
      <c r="DZ96" s="301"/>
      <c r="EA96" s="301"/>
      <c r="EB96" s="301"/>
      <c r="EC96" s="301"/>
      <c r="ED96" s="301"/>
      <c r="EE96" s="301"/>
      <c r="EF96" s="301"/>
      <c r="EG96" s="301"/>
      <c r="EH96" s="301"/>
      <c r="EI96" s="301"/>
      <c r="EJ96" s="301"/>
      <c r="EK96" s="301"/>
      <c r="EL96" s="301"/>
      <c r="EM96" s="301"/>
      <c r="EN96" s="301"/>
      <c r="EO96" s="301"/>
      <c r="EP96" s="301"/>
      <c r="EQ96" s="301"/>
      <c r="ER96" s="301"/>
      <c r="ES96" s="301"/>
      <c r="ET96" s="301"/>
      <c r="EU96" s="301"/>
      <c r="EV96" s="301"/>
      <c r="EW96" s="301"/>
      <c r="EX96" s="301"/>
      <c r="EY96" s="301"/>
      <c r="EZ96" s="301"/>
      <c r="FA96" s="301"/>
      <c r="FB96" s="301"/>
      <c r="FC96" s="301"/>
      <c r="FD96" s="301"/>
      <c r="FE96" s="301"/>
      <c r="FF96" s="301"/>
      <c r="FG96" s="301"/>
      <c r="FH96" s="301"/>
      <c r="FI96" s="301"/>
      <c r="FJ96" s="301"/>
      <c r="FK96" s="301"/>
      <c r="FL96" s="301"/>
      <c r="FM96" s="301"/>
      <c r="FN96" s="301"/>
      <c r="FO96" s="301"/>
      <c r="FP96" s="301"/>
      <c r="FQ96" s="301"/>
      <c r="FR96" s="301"/>
      <c r="FS96" s="301"/>
      <c r="FT96" s="301"/>
      <c r="FU96" s="301"/>
      <c r="FV96" s="301"/>
      <c r="FW96" s="301"/>
      <c r="FX96" s="301"/>
      <c r="FY96" s="301"/>
      <c r="FZ96" s="301"/>
      <c r="GA96" s="301"/>
      <c r="GB96" s="301"/>
      <c r="GC96" s="301"/>
      <c r="GD96" s="301"/>
      <c r="GE96" s="301"/>
      <c r="GF96" s="301"/>
      <c r="GG96" s="301"/>
      <c r="GH96" s="301"/>
      <c r="GI96" s="301"/>
      <c r="GJ96" s="301"/>
      <c r="GK96" s="301"/>
      <c r="GL96" s="301"/>
      <c r="GM96" s="301"/>
      <c r="GN96" s="301"/>
      <c r="GO96" s="301"/>
      <c r="GP96" s="301"/>
      <c r="GQ96" s="301"/>
      <c r="GR96" s="301"/>
      <c r="GS96" s="301"/>
      <c r="GT96" s="301"/>
      <c r="GU96" s="301"/>
      <c r="GV96" s="301"/>
      <c r="GW96" s="301"/>
      <c r="GX96" s="301"/>
      <c r="GY96" s="301"/>
      <c r="GZ96" s="301"/>
      <c r="HA96" s="301"/>
      <c r="HB96" s="301"/>
      <c r="HC96" s="301"/>
      <c r="HD96" s="301"/>
      <c r="HE96" s="301"/>
      <c r="HF96" s="301"/>
      <c r="HG96" s="301"/>
      <c r="HH96" s="301"/>
      <c r="HI96" s="301"/>
      <c r="HJ96" s="301"/>
      <c r="HK96" s="301"/>
      <c r="HL96" s="301"/>
      <c r="HM96" s="301"/>
      <c r="HN96" s="301"/>
      <c r="HO96" s="301"/>
      <c r="HP96" s="301"/>
      <c r="HQ96" s="301"/>
      <c r="HR96" s="301"/>
      <c r="HS96" s="301"/>
      <c r="HT96" s="301"/>
      <c r="HU96" s="301"/>
      <c r="HV96" s="301"/>
      <c r="HW96" s="301"/>
      <c r="HX96" s="301"/>
      <c r="HY96" s="301"/>
      <c r="HZ96" s="301"/>
      <c r="IA96" s="301"/>
      <c r="IB96" s="301"/>
      <c r="IC96" s="301"/>
      <c r="ID96" s="301"/>
      <c r="IE96" s="301"/>
      <c r="IF96" s="301"/>
      <c r="IG96" s="301"/>
      <c r="IH96" s="301"/>
      <c r="II96" s="301"/>
      <c r="IJ96" s="301"/>
      <c r="IK96" s="301"/>
      <c r="IL96" s="301"/>
      <c r="IM96" s="301"/>
      <c r="IN96" s="301"/>
      <c r="IO96" s="301"/>
      <c r="IP96" s="301"/>
      <c r="IQ96" s="301"/>
      <c r="IR96" s="301"/>
      <c r="IS96" s="301"/>
      <c r="IT96" s="301"/>
      <c r="IU96" s="301"/>
      <c r="IV96" s="301"/>
      <c r="IW96" s="301"/>
      <c r="IX96" s="301"/>
      <c r="IY96" s="301"/>
      <c r="IZ96" s="301"/>
      <c r="JA96" s="301"/>
      <c r="JB96" s="301"/>
      <c r="JC96" s="301"/>
      <c r="JD96" s="301"/>
      <c r="JE96" s="301"/>
      <c r="JF96" s="301"/>
      <c r="JG96" s="301"/>
      <c r="JH96" s="301"/>
      <c r="JI96" s="301"/>
      <c r="JJ96" s="301"/>
      <c r="JK96" s="301"/>
      <c r="JL96" s="301"/>
      <c r="JM96" s="301"/>
      <c r="JN96" s="301"/>
      <c r="JO96" s="301"/>
      <c r="JP96" s="301"/>
      <c r="JQ96" s="301"/>
      <c r="JR96" s="301"/>
      <c r="JS96" s="301"/>
      <c r="JT96" s="301"/>
      <c r="JU96" s="301"/>
      <c r="JV96" s="301"/>
      <c r="JW96" s="301"/>
      <c r="JX96" s="301"/>
      <c r="JY96" s="301"/>
      <c r="JZ96" s="301"/>
      <c r="KA96" s="301"/>
      <c r="KB96" s="301"/>
      <c r="KC96" s="301"/>
      <c r="KD96" s="301"/>
      <c r="KE96" s="301"/>
      <c r="KF96" s="301"/>
      <c r="KG96" s="301"/>
      <c r="KH96" s="301"/>
      <c r="KI96" s="301"/>
      <c r="KJ96" s="301"/>
      <c r="KK96" s="301"/>
      <c r="KL96" s="301"/>
      <c r="KM96" s="301"/>
      <c r="KN96" s="301"/>
      <c r="KO96" s="301"/>
      <c r="KP96" s="301"/>
      <c r="KQ96" s="301"/>
      <c r="KR96" s="301"/>
      <c r="KS96" s="301"/>
      <c r="KT96" s="301"/>
      <c r="KU96" s="301"/>
      <c r="KV96" s="301"/>
      <c r="KW96" s="301"/>
      <c r="KX96" s="301"/>
      <c r="KY96" s="301"/>
      <c r="KZ96" s="301"/>
      <c r="LA96" s="301"/>
      <c r="LB96" s="301"/>
      <c r="LC96" s="301"/>
      <c r="LD96" s="301"/>
      <c r="LE96" s="301"/>
      <c r="LF96" s="301"/>
      <c r="LG96" s="301"/>
      <c r="LH96" s="301"/>
      <c r="LI96" s="301"/>
      <c r="LJ96" s="301"/>
      <c r="LK96" s="301"/>
      <c r="LL96" s="301"/>
      <c r="LM96" s="301"/>
      <c r="LN96" s="301"/>
      <c r="LO96" s="301"/>
      <c r="LP96" s="301"/>
      <c r="LQ96" s="301"/>
      <c r="LR96" s="301"/>
      <c r="LS96" s="301"/>
      <c r="LT96" s="301"/>
      <c r="LU96" s="301"/>
      <c r="LV96" s="301"/>
      <c r="LW96" s="301"/>
      <c r="LX96" s="301"/>
      <c r="LY96" s="301"/>
      <c r="LZ96" s="301"/>
      <c r="MA96" s="301"/>
      <c r="MB96" s="301"/>
      <c r="MC96" s="301"/>
      <c r="MD96" s="301"/>
      <c r="ME96" s="301"/>
      <c r="MF96" s="301"/>
      <c r="MG96" s="301"/>
      <c r="MH96" s="301"/>
      <c r="MI96" s="301"/>
      <c r="MJ96" s="301"/>
      <c r="MK96" s="301"/>
      <c r="ML96" s="301"/>
      <c r="MM96" s="301"/>
      <c r="MN96" s="301"/>
      <c r="MO96" s="301"/>
      <c r="MP96" s="301"/>
      <c r="MQ96" s="301"/>
      <c r="MR96" s="301"/>
      <c r="MS96" s="301"/>
      <c r="MT96" s="301"/>
      <c r="MU96" s="301"/>
      <c r="MV96" s="301"/>
      <c r="MW96" s="301"/>
      <c r="MX96" s="301"/>
      <c r="MY96" s="301"/>
      <c r="MZ96" s="301"/>
      <c r="NA96" s="301"/>
      <c r="NB96" s="301"/>
      <c r="NC96" s="301"/>
      <c r="ND96" s="301"/>
      <c r="NE96" s="301"/>
      <c r="NF96" s="301"/>
      <c r="NG96" s="301"/>
      <c r="NH96" s="301"/>
      <c r="NI96" s="301"/>
      <c r="NJ96" s="301"/>
      <c r="NK96" s="301"/>
      <c r="NL96" s="301"/>
      <c r="NM96" s="301"/>
      <c r="NN96" s="301"/>
      <c r="NO96" s="301"/>
      <c r="NP96" s="301"/>
      <c r="NQ96" s="301"/>
      <c r="NR96" s="301"/>
      <c r="NS96" s="301"/>
      <c r="NT96" s="301"/>
      <c r="NU96" s="301"/>
      <c r="NV96" s="301"/>
      <c r="NW96" s="301"/>
      <c r="NX96" s="301"/>
      <c r="NY96" s="301"/>
      <c r="NZ96" s="301"/>
      <c r="OA96" s="301"/>
      <c r="OB96" s="301"/>
      <c r="OC96" s="301"/>
      <c r="OD96" s="301"/>
      <c r="OE96" s="301"/>
      <c r="OF96" s="301"/>
      <c r="OG96" s="301"/>
      <c r="OH96" s="301"/>
      <c r="OI96" s="301"/>
      <c r="OJ96" s="301"/>
      <c r="OK96" s="301"/>
      <c r="OL96" s="301"/>
      <c r="OM96" s="301"/>
      <c r="ON96" s="301"/>
      <c r="OO96" s="301"/>
      <c r="OP96" s="301"/>
      <c r="OQ96" s="301"/>
      <c r="OR96" s="301"/>
      <c r="OS96" s="301"/>
      <c r="OT96" s="301"/>
      <c r="OU96" s="301"/>
      <c r="OV96" s="301"/>
      <c r="OW96" s="301"/>
      <c r="OX96" s="301"/>
      <c r="OY96" s="301"/>
      <c r="OZ96" s="301"/>
      <c r="PA96" s="301"/>
      <c r="PB96" s="301"/>
      <c r="PC96" s="301"/>
      <c r="PD96" s="301"/>
      <c r="PE96" s="301"/>
      <c r="PF96" s="301"/>
      <c r="PG96" s="301"/>
      <c r="PH96" s="301"/>
      <c r="PI96" s="301"/>
      <c r="PJ96" s="301"/>
      <c r="PK96" s="301"/>
      <c r="PL96" s="301"/>
      <c r="PM96" s="301"/>
      <c r="PN96" s="301"/>
      <c r="PO96" s="301"/>
      <c r="PP96" s="301"/>
      <c r="PQ96" s="301"/>
      <c r="PR96" s="301"/>
      <c r="PS96" s="301"/>
      <c r="PT96" s="301"/>
      <c r="PU96" s="301"/>
      <c r="PV96" s="301"/>
      <c r="PW96" s="301"/>
      <c r="PX96" s="301"/>
      <c r="PY96" s="301"/>
      <c r="PZ96" s="301"/>
      <c r="QA96" s="301"/>
      <c r="QB96" s="301"/>
      <c r="QC96" s="301"/>
      <c r="QD96" s="301"/>
      <c r="QE96" s="301"/>
      <c r="QF96" s="301"/>
      <c r="QG96" s="301"/>
      <c r="QH96" s="301"/>
      <c r="QI96" s="301"/>
      <c r="QJ96" s="301"/>
      <c r="QK96" s="301"/>
      <c r="QL96" s="301"/>
      <c r="QM96" s="301"/>
      <c r="QN96" s="301"/>
      <c r="QO96" s="301"/>
      <c r="QP96" s="301"/>
      <c r="QQ96" s="301"/>
      <c r="QR96" s="301"/>
      <c r="QS96" s="301"/>
      <c r="QT96" s="301"/>
      <c r="QU96" s="301"/>
      <c r="QV96" s="301"/>
      <c r="QW96" s="301"/>
      <c r="QX96" s="301"/>
      <c r="QY96" s="301"/>
      <c r="QZ96" s="301"/>
      <c r="RA96" s="301"/>
      <c r="RB96" s="301"/>
      <c r="RC96" s="301"/>
      <c r="RD96" s="301"/>
      <c r="RE96" s="301"/>
      <c r="RF96" s="301"/>
      <c r="RG96" s="301"/>
      <c r="RH96" s="301"/>
      <c r="RI96" s="301"/>
      <c r="RJ96" s="301"/>
      <c r="RK96" s="301"/>
      <c r="RL96" s="301"/>
      <c r="RM96" s="301"/>
      <c r="RN96" s="301"/>
      <c r="RO96" s="301"/>
      <c r="RP96" s="301"/>
      <c r="RQ96" s="301"/>
      <c r="RR96" s="301"/>
      <c r="RS96" s="301"/>
      <c r="RT96" s="301"/>
      <c r="RU96" s="301"/>
      <c r="RV96" s="301"/>
      <c r="RW96" s="301"/>
      <c r="RX96" s="301"/>
      <c r="RY96" s="301"/>
      <c r="RZ96" s="301"/>
      <c r="SA96" s="301"/>
      <c r="SB96" s="301"/>
      <c r="SC96" s="301"/>
      <c r="SD96" s="301"/>
      <c r="SE96" s="301"/>
      <c r="SF96" s="301"/>
      <c r="SG96" s="301"/>
      <c r="SH96" s="301"/>
      <c r="SI96" s="301"/>
      <c r="SJ96" s="301"/>
      <c r="SK96" s="301"/>
      <c r="SL96" s="301"/>
      <c r="SM96" s="301"/>
      <c r="SN96" s="301"/>
      <c r="SO96" s="301"/>
      <c r="SP96" s="301"/>
      <c r="SQ96" s="301"/>
      <c r="SR96" s="301"/>
      <c r="SS96" s="301"/>
      <c r="ST96" s="301"/>
      <c r="SU96" s="301"/>
      <c r="SV96" s="301"/>
      <c r="SW96" s="301"/>
      <c r="SX96" s="301"/>
      <c r="SY96" s="301"/>
      <c r="SZ96" s="301"/>
      <c r="TA96" s="301"/>
      <c r="TB96" s="301"/>
      <c r="TC96" s="301"/>
      <c r="TD96" s="301"/>
      <c r="TE96" s="301"/>
      <c r="TF96" s="301"/>
      <c r="TG96" s="301"/>
      <c r="TH96" s="301"/>
      <c r="TI96" s="301"/>
      <c r="TJ96" s="301"/>
      <c r="TK96" s="301"/>
      <c r="TL96" s="301"/>
      <c r="TM96" s="301"/>
      <c r="TN96" s="301"/>
      <c r="TO96" s="301"/>
      <c r="TP96" s="301"/>
      <c r="TQ96" s="301"/>
      <c r="TR96" s="301"/>
      <c r="TS96" s="301"/>
      <c r="TT96" s="301"/>
      <c r="TU96" s="301"/>
      <c r="TV96" s="301"/>
      <c r="TW96" s="301"/>
      <c r="TX96" s="301"/>
      <c r="TY96" s="301"/>
      <c r="TZ96" s="301"/>
      <c r="UA96" s="301"/>
      <c r="UB96" s="301"/>
      <c r="UC96" s="301"/>
      <c r="UD96" s="301"/>
      <c r="UE96" s="301"/>
      <c r="UF96" s="301"/>
      <c r="UG96" s="301"/>
      <c r="UH96" s="301"/>
      <c r="UI96" s="301"/>
      <c r="UJ96" s="301"/>
      <c r="UK96" s="301"/>
      <c r="UL96" s="301"/>
      <c r="UM96" s="301"/>
      <c r="UN96" s="301"/>
      <c r="UO96" s="301"/>
      <c r="UP96" s="301"/>
      <c r="UQ96" s="301"/>
      <c r="UR96" s="301"/>
      <c r="US96" s="301"/>
      <c r="UT96" s="301"/>
      <c r="UU96" s="301"/>
      <c r="UV96" s="301"/>
      <c r="UW96" s="301"/>
      <c r="UX96" s="301"/>
      <c r="UY96" s="301"/>
      <c r="UZ96" s="301"/>
      <c r="VA96" s="301"/>
      <c r="VB96" s="301"/>
      <c r="VC96" s="301"/>
      <c r="VD96" s="301"/>
      <c r="VE96" s="301"/>
      <c r="VF96" s="301"/>
      <c r="VG96" s="301"/>
      <c r="VH96" s="301"/>
      <c r="VI96" s="301"/>
      <c r="VJ96" s="301"/>
      <c r="VK96" s="301"/>
      <c r="VL96" s="301"/>
      <c r="VM96" s="301"/>
      <c r="VN96" s="301"/>
      <c r="VO96" s="301"/>
      <c r="VP96" s="301"/>
      <c r="VQ96" s="301"/>
      <c r="VR96" s="301"/>
      <c r="VS96" s="301"/>
      <c r="VT96" s="301"/>
      <c r="VU96" s="301"/>
      <c r="VV96" s="301"/>
      <c r="VW96" s="301"/>
      <c r="VX96" s="301"/>
      <c r="VY96" s="301"/>
      <c r="VZ96" s="301"/>
      <c r="WA96" s="301"/>
      <c r="WB96" s="301"/>
      <c r="WC96" s="301"/>
      <c r="WD96" s="301"/>
      <c r="WE96" s="301"/>
      <c r="WF96" s="301"/>
      <c r="WG96" s="301"/>
      <c r="WH96" s="301"/>
      <c r="WI96" s="301"/>
      <c r="WJ96" s="301"/>
      <c r="WK96" s="301"/>
      <c r="WL96" s="301"/>
      <c r="WM96" s="301"/>
      <c r="WN96" s="301"/>
      <c r="WO96" s="301"/>
      <c r="WP96" s="301"/>
      <c r="WQ96" s="301"/>
      <c r="WR96" s="301"/>
      <c r="WS96" s="301"/>
      <c r="WT96" s="301"/>
      <c r="WU96" s="301"/>
      <c r="WV96" s="301"/>
      <c r="WW96" s="301"/>
      <c r="WX96" s="301"/>
      <c r="WY96" s="301"/>
      <c r="WZ96" s="301"/>
      <c r="XA96" s="301"/>
      <c r="XB96" s="301"/>
      <c r="XC96" s="301"/>
      <c r="XD96" s="301"/>
      <c r="XE96" s="301"/>
      <c r="XF96" s="301"/>
      <c r="XG96" s="301"/>
      <c r="XH96" s="301"/>
      <c r="XI96" s="301"/>
      <c r="XJ96" s="301"/>
      <c r="XK96" s="301"/>
      <c r="XL96" s="301"/>
      <c r="XM96" s="301"/>
      <c r="XN96" s="301"/>
      <c r="XO96" s="301"/>
      <c r="XP96" s="301"/>
      <c r="XQ96" s="301"/>
      <c r="XR96" s="301"/>
      <c r="XS96" s="301"/>
      <c r="XT96" s="301"/>
      <c r="XU96" s="301"/>
      <c r="XV96" s="301"/>
      <c r="XW96" s="301"/>
      <c r="XX96" s="301"/>
      <c r="XY96" s="301"/>
      <c r="XZ96" s="301"/>
      <c r="YA96" s="301"/>
      <c r="YB96" s="301"/>
      <c r="YC96" s="301"/>
      <c r="YD96" s="301"/>
      <c r="YE96" s="301"/>
      <c r="YF96" s="301"/>
      <c r="YG96" s="301"/>
      <c r="YH96" s="301"/>
      <c r="YI96" s="301"/>
      <c r="YJ96" s="301"/>
      <c r="YK96" s="301"/>
      <c r="YL96" s="301"/>
      <c r="YM96" s="301"/>
      <c r="YN96" s="301"/>
      <c r="YO96" s="301"/>
      <c r="YP96" s="301"/>
      <c r="YQ96" s="301"/>
      <c r="YR96" s="301"/>
      <c r="YS96" s="301"/>
      <c r="YT96" s="301"/>
      <c r="YU96" s="301"/>
      <c r="YV96" s="301"/>
      <c r="YW96" s="301"/>
      <c r="YX96" s="301"/>
      <c r="YY96" s="301"/>
      <c r="YZ96" s="301"/>
      <c r="ZA96" s="301"/>
      <c r="ZB96" s="301"/>
      <c r="ZC96" s="301"/>
      <c r="ZD96" s="301"/>
      <c r="ZE96" s="301"/>
      <c r="ZF96" s="301"/>
      <c r="ZG96" s="301"/>
      <c r="ZH96" s="301"/>
      <c r="ZI96" s="301"/>
      <c r="ZJ96" s="301"/>
      <c r="ZK96" s="301"/>
      <c r="ZL96" s="301"/>
      <c r="ZM96" s="301"/>
      <c r="ZN96" s="301"/>
      <c r="ZO96" s="301"/>
      <c r="ZP96" s="301"/>
      <c r="ZQ96" s="301"/>
      <c r="ZR96" s="301"/>
      <c r="ZS96" s="301"/>
      <c r="ZT96" s="301"/>
      <c r="ZU96" s="301"/>
      <c r="ZV96" s="301"/>
      <c r="ZW96" s="301"/>
      <c r="ZX96" s="301"/>
      <c r="ZY96" s="301"/>
      <c r="ZZ96" s="301"/>
      <c r="AAA96" s="301"/>
      <c r="AAB96" s="301"/>
      <c r="AAC96" s="301"/>
      <c r="AAD96" s="301"/>
      <c r="AAE96" s="301"/>
      <c r="AAF96" s="301"/>
      <c r="AAG96" s="301"/>
      <c r="AAH96" s="301"/>
      <c r="AAI96" s="301"/>
      <c r="AAJ96" s="301"/>
      <c r="AAK96" s="301"/>
      <c r="AAL96" s="301"/>
      <c r="AAM96" s="301"/>
      <c r="AAN96" s="301"/>
      <c r="AAO96" s="301"/>
      <c r="AAP96" s="301"/>
      <c r="AAQ96" s="301"/>
      <c r="AAR96" s="301"/>
      <c r="AAS96" s="301"/>
      <c r="AAT96" s="301"/>
      <c r="AAU96" s="301"/>
      <c r="AAV96" s="301"/>
      <c r="AAW96" s="301"/>
      <c r="AAX96" s="301"/>
      <c r="AAY96" s="301"/>
      <c r="AAZ96" s="301"/>
      <c r="ABA96" s="301"/>
      <c r="ABB96" s="301"/>
      <c r="ABC96" s="301"/>
      <c r="ABD96" s="301"/>
      <c r="ABE96" s="301"/>
      <c r="ABF96" s="301"/>
      <c r="ABG96" s="301"/>
      <c r="ABH96" s="301"/>
      <c r="ABI96" s="301"/>
      <c r="ABJ96" s="301"/>
      <c r="ABK96" s="301"/>
      <c r="ABL96" s="301"/>
      <c r="ABM96" s="301"/>
      <c r="ABN96" s="301"/>
      <c r="ABO96" s="301"/>
      <c r="ABP96" s="301"/>
      <c r="ABQ96" s="301"/>
      <c r="ABR96" s="301"/>
      <c r="ABS96" s="301"/>
      <c r="ABT96" s="301"/>
      <c r="ABU96" s="301"/>
      <c r="ABV96" s="301"/>
      <c r="ABW96" s="301"/>
      <c r="ABX96" s="301"/>
      <c r="ABY96" s="301"/>
      <c r="ABZ96" s="301"/>
      <c r="ACA96" s="301"/>
      <c r="ACB96" s="301"/>
      <c r="ACC96" s="301"/>
      <c r="ACD96" s="301"/>
      <c r="ACE96" s="301"/>
      <c r="ACF96" s="301"/>
      <c r="ACG96" s="301"/>
      <c r="ACH96" s="301"/>
      <c r="ACI96" s="301"/>
      <c r="ACJ96" s="301"/>
      <c r="ACK96" s="301"/>
      <c r="ACL96" s="301"/>
      <c r="ACM96" s="301"/>
      <c r="ACN96" s="301"/>
      <c r="ACO96" s="301"/>
      <c r="ACP96" s="301"/>
      <c r="ACQ96" s="301"/>
      <c r="ACR96" s="301"/>
      <c r="ACS96" s="301"/>
      <c r="ACT96" s="301"/>
      <c r="ACU96" s="301"/>
      <c r="ACV96" s="301"/>
      <c r="ACW96" s="301"/>
      <c r="ACX96" s="301"/>
      <c r="ACY96" s="301"/>
      <c r="ACZ96" s="301"/>
      <c r="ADA96" s="301"/>
      <c r="ADB96" s="301"/>
      <c r="ADC96" s="301"/>
      <c r="ADD96" s="301"/>
      <c r="ADE96" s="301"/>
      <c r="ADF96" s="301"/>
      <c r="ADG96" s="301"/>
      <c r="ADH96" s="301"/>
      <c r="ADI96" s="301"/>
      <c r="ADJ96" s="301"/>
      <c r="ADK96" s="301"/>
      <c r="ADL96" s="301"/>
      <c r="ADM96" s="301"/>
      <c r="ADN96" s="301"/>
      <c r="ADO96" s="301"/>
      <c r="ADP96" s="301"/>
      <c r="ADQ96" s="301"/>
      <c r="ADR96" s="301"/>
      <c r="ADS96" s="301"/>
      <c r="ADT96" s="301"/>
      <c r="ADU96" s="301"/>
      <c r="ADV96" s="301"/>
      <c r="ADW96" s="301"/>
      <c r="ADX96" s="301"/>
      <c r="ADY96" s="301"/>
      <c r="ADZ96" s="301"/>
      <c r="AEA96" s="301"/>
      <c r="AEB96" s="301"/>
      <c r="AEC96" s="301"/>
      <c r="AED96" s="301"/>
      <c r="AEE96" s="301"/>
      <c r="AEF96" s="301"/>
      <c r="AEG96" s="301"/>
      <c r="AEH96" s="301"/>
      <c r="AEI96" s="301"/>
      <c r="AEJ96" s="301"/>
      <c r="AEK96" s="301"/>
      <c r="AEL96" s="301"/>
      <c r="AEM96" s="301"/>
      <c r="AEN96" s="301"/>
      <c r="AEO96" s="301"/>
      <c r="AEP96" s="301"/>
      <c r="AEQ96" s="301"/>
      <c r="AER96" s="301"/>
      <c r="AES96" s="301"/>
      <c r="AET96" s="301"/>
      <c r="AEU96" s="301"/>
      <c r="AEV96" s="301"/>
      <c r="AEW96" s="301"/>
      <c r="AEX96" s="301"/>
      <c r="AEY96" s="301"/>
      <c r="AEZ96" s="301"/>
      <c r="AFA96" s="301"/>
      <c r="AFB96" s="301"/>
      <c r="AFC96" s="301"/>
      <c r="AFD96" s="301"/>
      <c r="AFE96" s="301"/>
      <c r="AFF96" s="301"/>
      <c r="AFG96" s="301"/>
      <c r="AFH96" s="301"/>
      <c r="AFI96" s="301"/>
      <c r="AFJ96" s="301"/>
      <c r="AFK96" s="301"/>
      <c r="AFL96" s="301"/>
      <c r="AFM96" s="301"/>
      <c r="AFN96" s="301"/>
      <c r="AFO96" s="301"/>
      <c r="AFP96" s="301"/>
      <c r="AFQ96" s="301"/>
      <c r="AFR96" s="301"/>
      <c r="AFS96" s="301"/>
      <c r="AFT96" s="301"/>
      <c r="AFU96" s="301"/>
      <c r="AFV96" s="301"/>
      <c r="AFW96" s="301"/>
      <c r="AFX96" s="301"/>
      <c r="AFY96" s="301"/>
      <c r="AFZ96" s="301"/>
      <c r="AGA96" s="301"/>
      <c r="AGB96" s="301"/>
      <c r="AGC96" s="301"/>
      <c r="AGD96" s="301"/>
      <c r="AGE96" s="301"/>
      <c r="AGF96" s="301"/>
      <c r="AGG96" s="301"/>
      <c r="AGH96" s="301"/>
      <c r="AGI96" s="301"/>
      <c r="AGJ96" s="301"/>
      <c r="AGK96" s="301"/>
      <c r="AGL96" s="301"/>
      <c r="AGM96" s="301"/>
      <c r="AGN96" s="301"/>
      <c r="AGO96" s="301"/>
      <c r="AGP96" s="301"/>
      <c r="AGQ96" s="301"/>
      <c r="AGR96" s="301"/>
      <c r="AGS96" s="301"/>
      <c r="AGT96" s="301"/>
      <c r="AGU96" s="301"/>
      <c r="AGV96" s="301"/>
      <c r="AGW96" s="301"/>
      <c r="AGX96" s="301"/>
      <c r="AGY96" s="301"/>
      <c r="AGZ96" s="301"/>
      <c r="AHA96" s="301"/>
      <c r="AHB96" s="301"/>
      <c r="AHC96" s="301"/>
      <c r="AHD96" s="301"/>
      <c r="AHE96" s="301"/>
      <c r="AHF96" s="301"/>
      <c r="AHG96" s="301"/>
      <c r="AHH96" s="301"/>
      <c r="AHI96" s="301"/>
      <c r="AHJ96" s="301"/>
      <c r="AHK96" s="301"/>
      <c r="AHL96" s="301"/>
      <c r="AHM96" s="301"/>
      <c r="AHN96" s="301"/>
      <c r="AHO96" s="301"/>
      <c r="AHP96" s="301"/>
      <c r="AHQ96" s="301"/>
      <c r="AHR96" s="301"/>
      <c r="AHS96" s="301"/>
      <c r="AHT96" s="301"/>
      <c r="AHU96" s="301"/>
      <c r="AHV96" s="301"/>
      <c r="AHW96" s="301"/>
      <c r="AHX96" s="301"/>
      <c r="AHY96" s="301"/>
      <c r="AHZ96" s="301"/>
      <c r="AIA96" s="301"/>
      <c r="AIB96" s="301"/>
      <c r="AIC96" s="301"/>
      <c r="AID96" s="301"/>
      <c r="AIE96" s="301"/>
      <c r="AIF96" s="301"/>
      <c r="AIG96" s="301"/>
      <c r="AIH96" s="301"/>
      <c r="AII96" s="301"/>
      <c r="AIJ96" s="301"/>
      <c r="AIK96" s="301"/>
      <c r="AIL96" s="301"/>
      <c r="AIM96" s="301"/>
      <c r="AIN96" s="301"/>
      <c r="AIO96" s="301"/>
      <c r="AIP96" s="301"/>
      <c r="AIQ96" s="301"/>
      <c r="AIR96" s="301"/>
      <c r="AIS96" s="301"/>
      <c r="AIT96" s="301"/>
      <c r="AIU96" s="301"/>
      <c r="AIV96" s="301"/>
      <c r="AIW96" s="301"/>
      <c r="AIX96" s="301"/>
      <c r="AIY96" s="301"/>
      <c r="AIZ96" s="301"/>
      <c r="AJA96" s="301"/>
      <c r="AJB96" s="301"/>
      <c r="AJC96" s="301"/>
      <c r="AJD96" s="301"/>
      <c r="AJE96" s="301"/>
      <c r="AJF96" s="301"/>
      <c r="AJG96" s="301"/>
      <c r="AJH96" s="301"/>
      <c r="AJI96" s="301"/>
      <c r="AJJ96" s="301"/>
      <c r="AJK96" s="301"/>
      <c r="AJL96" s="301"/>
      <c r="AJM96" s="301"/>
      <c r="AJN96" s="301"/>
      <c r="AJO96" s="301"/>
      <c r="AJP96" s="301"/>
      <c r="AJQ96" s="301"/>
      <c r="AJR96" s="301"/>
      <c r="AJS96" s="301"/>
      <c r="AJT96" s="301"/>
      <c r="AJU96" s="301"/>
      <c r="AJV96" s="301"/>
      <c r="AJW96" s="301"/>
      <c r="AJX96" s="301"/>
      <c r="AJY96" s="301"/>
      <c r="AJZ96" s="301"/>
      <c r="AKA96" s="301"/>
      <c r="AKB96" s="301"/>
      <c r="AKC96" s="301"/>
      <c r="AKD96" s="301"/>
      <c r="AKE96" s="301"/>
      <c r="AKF96" s="301"/>
      <c r="AKG96" s="301"/>
      <c r="AKH96" s="301"/>
      <c r="AKI96" s="301"/>
      <c r="AKJ96" s="301"/>
      <c r="AKK96" s="301"/>
      <c r="AKL96" s="301"/>
      <c r="AKM96" s="301"/>
      <c r="AKN96" s="301"/>
      <c r="AKO96" s="301"/>
      <c r="AKP96" s="301"/>
      <c r="AKQ96" s="301"/>
      <c r="AKR96" s="301"/>
      <c r="AKS96" s="301"/>
      <c r="AKT96" s="301"/>
      <c r="AKU96" s="301"/>
      <c r="AKV96" s="301"/>
      <c r="AKW96" s="301"/>
      <c r="AKX96" s="301"/>
      <c r="AKY96" s="301"/>
      <c r="AKZ96" s="301"/>
      <c r="ALA96" s="301"/>
      <c r="ALB96" s="301"/>
      <c r="ALC96" s="301"/>
      <c r="ALD96" s="301"/>
      <c r="ALE96" s="301"/>
      <c r="ALF96" s="301"/>
      <c r="ALG96" s="301"/>
      <c r="ALH96" s="301"/>
      <c r="ALI96" s="301"/>
      <c r="ALJ96" s="301"/>
      <c r="ALK96" s="301"/>
      <c r="ALL96" s="301"/>
      <c r="ALM96" s="301"/>
      <c r="ALN96" s="301"/>
      <c r="ALO96" s="301"/>
      <c r="ALP96" s="301"/>
      <c r="ALQ96" s="301"/>
      <c r="ALR96" s="301"/>
      <c r="ALS96" s="301"/>
      <c r="ALT96" s="301"/>
      <c r="ALU96" s="301"/>
      <c r="ALV96" s="301"/>
      <c r="ALW96" s="301"/>
      <c r="ALX96" s="301"/>
      <c r="ALY96" s="301"/>
      <c r="ALZ96" s="301"/>
      <c r="AMA96" s="301"/>
      <c r="AMB96" s="301"/>
      <c r="AMC96" s="301"/>
      <c r="AMD96" s="301"/>
      <c r="AME96" s="301"/>
      <c r="AMF96" s="301"/>
      <c r="AMG96" s="301"/>
      <c r="AMH96" s="301"/>
      <c r="AMI96" s="301"/>
      <c r="AMJ96" s="301"/>
      <c r="AMK96" s="301"/>
    </row>
    <row r="98" spans="1:7" s="301" customFormat="1" x14ac:dyDescent="0.2">
      <c r="A98" s="271" t="s">
        <v>188</v>
      </c>
      <c r="B98" s="294"/>
      <c r="C98" s="294"/>
      <c r="D98" s="295"/>
      <c r="E98" s="295"/>
      <c r="F98" s="295"/>
      <c r="G98" s="295"/>
    </row>
    <row r="101" spans="1:7" s="301" customFormat="1" x14ac:dyDescent="0.2">
      <c r="F101" s="325"/>
    </row>
    <row r="102" spans="1:7" s="301" customFormat="1" x14ac:dyDescent="0.2">
      <c r="F102" s="389"/>
    </row>
    <row r="125" s="294" customFormat="1" ht="9" customHeight="1" x14ac:dyDescent="0.2"/>
  </sheetData>
  <mergeCells count="11">
    <mergeCell ref="A1:F1"/>
    <mergeCell ref="A2:F3"/>
    <mergeCell ref="A4:F4"/>
    <mergeCell ref="A6:F6"/>
    <mergeCell ref="A14:C14"/>
    <mergeCell ref="A46:D46"/>
    <mergeCell ref="A75:B75"/>
    <mergeCell ref="A84:B84"/>
    <mergeCell ref="A90:E90"/>
    <mergeCell ref="A27:F27"/>
    <mergeCell ref="A45:C45"/>
  </mergeCells>
  <printOptions horizontalCentered="1"/>
  <pageMargins left="0.70866141732283472" right="0.70866141732283472" top="0.74803149606299213" bottom="0.74803149606299213" header="0.70866141732283472" footer="0.70866141732283472"/>
  <pageSetup paperSize="9" scale="73" firstPageNumber="0" fitToHeight="2" orientation="portrait" r:id="rId1"/>
  <headerFooter>
    <oddFooter>&amp;R&amp;P de &amp;N</oddFooter>
  </headerFooter>
  <rowBreaks count="1" manualBreakCount="1">
    <brk id="24" max="16383" man="1"/>
  </rowBreak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MK126"/>
  <sheetViews>
    <sheetView workbookViewId="0">
      <pane ySplit="1" topLeftCell="A88" activePane="bottomLeft" state="frozen"/>
      <selection activeCell="C7" sqref="C7"/>
      <selection pane="bottomLeft" activeCell="C7" sqref="C7"/>
    </sheetView>
  </sheetViews>
  <sheetFormatPr defaultColWidth="8.85546875" defaultRowHeight="12.75" x14ac:dyDescent="0.2"/>
  <cols>
    <col min="1" max="1" width="44.42578125" style="294" customWidth="1"/>
    <col min="2" max="2" width="16.140625" style="294" customWidth="1"/>
    <col min="3" max="3" width="14.5703125" style="294" customWidth="1"/>
    <col min="4" max="4" width="14.7109375" style="295" customWidth="1"/>
    <col min="5" max="5" width="15.28515625" style="295" customWidth="1"/>
    <col min="6" max="6" width="15" style="295" customWidth="1"/>
    <col min="7" max="7" width="13.28515625" style="295" customWidth="1"/>
    <col min="8" max="8" width="23.85546875" style="294" hidden="1" customWidth="1"/>
    <col min="9" max="9" width="20.42578125" style="294" customWidth="1"/>
    <col min="10" max="10" width="13.42578125" style="294" customWidth="1"/>
    <col min="11" max="1025" width="9.28515625" style="294" customWidth="1"/>
    <col min="1026" max="16384" width="8.85546875" style="301"/>
  </cols>
  <sheetData>
    <row r="1" spans="1:7" s="254" customFormat="1" ht="21.75" customHeight="1" thickBot="1" x14ac:dyDescent="0.25">
      <c r="A1" s="593" t="s">
        <v>217</v>
      </c>
      <c r="B1" s="593"/>
      <c r="C1" s="593"/>
      <c r="D1" s="593"/>
      <c r="E1" s="593"/>
      <c r="F1" s="593"/>
      <c r="G1" s="253"/>
    </row>
    <row r="2" spans="1:7" s="256" customFormat="1" ht="12.6" customHeight="1" thickBot="1" x14ac:dyDescent="0.25">
      <c r="A2" s="594" t="s">
        <v>249</v>
      </c>
      <c r="B2" s="594"/>
      <c r="C2" s="594"/>
      <c r="D2" s="594"/>
      <c r="E2" s="594"/>
      <c r="F2" s="594"/>
      <c r="G2" s="255"/>
    </row>
    <row r="3" spans="1:7" s="256" customFormat="1" ht="10.9" customHeight="1" x14ac:dyDescent="0.2">
      <c r="A3" s="594"/>
      <c r="B3" s="594"/>
      <c r="C3" s="594"/>
      <c r="D3" s="594"/>
      <c r="E3" s="594"/>
      <c r="F3" s="594"/>
      <c r="G3" s="255"/>
    </row>
    <row r="4" spans="1:7" s="256" customFormat="1" ht="21.75" customHeight="1" x14ac:dyDescent="0.2">
      <c r="A4" s="595" t="s">
        <v>14</v>
      </c>
      <c r="B4" s="595"/>
      <c r="C4" s="595"/>
      <c r="D4" s="595"/>
      <c r="E4" s="595"/>
      <c r="F4" s="595"/>
      <c r="G4" s="255"/>
    </row>
    <row r="5" spans="1:7" s="254" customFormat="1" ht="10.9" customHeight="1" thickBot="1" x14ac:dyDescent="0.25">
      <c r="A5" s="257"/>
      <c r="B5" s="258"/>
      <c r="C5" s="258"/>
      <c r="D5" s="253"/>
      <c r="E5" s="253"/>
      <c r="F5" s="259"/>
      <c r="G5" s="253"/>
    </row>
    <row r="6" spans="1:7" s="254" customFormat="1" ht="15.75" customHeight="1" thickBot="1" x14ac:dyDescent="0.25">
      <c r="A6" s="596" t="s">
        <v>88</v>
      </c>
      <c r="B6" s="596"/>
      <c r="C6" s="596"/>
      <c r="D6" s="596"/>
      <c r="E6" s="596"/>
      <c r="F6" s="596"/>
      <c r="G6" s="253"/>
    </row>
    <row r="7" spans="1:7" s="254" customFormat="1" ht="15.75" customHeight="1" x14ac:dyDescent="0.2">
      <c r="A7" s="260" t="s">
        <v>87</v>
      </c>
      <c r="B7" s="261"/>
      <c r="C7" s="261"/>
      <c r="D7" s="262"/>
      <c r="E7" s="263" t="s">
        <v>10</v>
      </c>
      <c r="F7" s="264" t="s">
        <v>1</v>
      </c>
      <c r="G7" s="253"/>
    </row>
    <row r="8" spans="1:7" s="271" customFormat="1" ht="15.75" customHeight="1" x14ac:dyDescent="0.2">
      <c r="A8" s="265" t="str">
        <f>A22</f>
        <v>1. Mão de obra</v>
      </c>
      <c r="B8" s="266"/>
      <c r="C8" s="267"/>
      <c r="D8" s="267"/>
      <c r="E8" s="268">
        <f>+F67</f>
        <v>10316.080894266821</v>
      </c>
      <c r="F8" s="269">
        <f t="shared" ref="F8:F17" si="0">IFERROR(E8/$E$18,0)</f>
        <v>0.78625696486175145</v>
      </c>
      <c r="G8" s="270"/>
    </row>
    <row r="9" spans="1:7" s="254" customFormat="1" ht="15.75" customHeight="1" x14ac:dyDescent="0.2">
      <c r="A9" s="272" t="str">
        <f>A23</f>
        <v>1.1. Categoria Profissional de Portaria CBO 5174</v>
      </c>
      <c r="B9" s="273"/>
      <c r="C9" s="274"/>
      <c r="D9" s="274"/>
      <c r="E9" s="275">
        <f>F32</f>
        <v>8452.320257903184</v>
      </c>
      <c r="F9" s="276">
        <f t="shared" si="0"/>
        <v>0.64420740202917659</v>
      </c>
      <c r="G9" s="253"/>
    </row>
    <row r="10" spans="1:7" s="254" customFormat="1" ht="15.6" customHeight="1" x14ac:dyDescent="0.2">
      <c r="A10" s="272" t="str">
        <f>A34</f>
        <v>1.2. Encarregado/Supervisor</v>
      </c>
      <c r="B10" s="273"/>
      <c r="C10" s="274"/>
      <c r="D10" s="274"/>
      <c r="E10" s="275">
        <f>F41</f>
        <v>208.37863636363636</v>
      </c>
      <c r="F10" s="276">
        <f t="shared" si="0"/>
        <v>1.5881918322330837E-2</v>
      </c>
      <c r="G10" s="253"/>
    </row>
    <row r="11" spans="1:7" s="254" customFormat="1" ht="15.6" customHeight="1" x14ac:dyDescent="0.2">
      <c r="A11" s="272" t="str">
        <f>A43</f>
        <v>1.3. Vale Transporte</v>
      </c>
      <c r="B11" s="273"/>
      <c r="C11" s="274"/>
      <c r="D11" s="274"/>
      <c r="E11" s="275">
        <f>F48</f>
        <v>265.30920000000009</v>
      </c>
      <c r="F11" s="276">
        <f t="shared" si="0"/>
        <v>2.0220974271133327E-2</v>
      </c>
      <c r="G11" s="253"/>
    </row>
    <row r="12" spans="1:7" s="254" customFormat="1" ht="15.75" customHeight="1" x14ac:dyDescent="0.2">
      <c r="A12" s="272" t="str">
        <f>A50</f>
        <v>1.5. Auxílio Alimentação</v>
      </c>
      <c r="B12" s="273"/>
      <c r="C12" s="274"/>
      <c r="D12" s="274"/>
      <c r="E12" s="275">
        <f>F54</f>
        <v>1317.7728000000002</v>
      </c>
      <c r="F12" s="276">
        <f t="shared" si="0"/>
        <v>0.1004362075796818</v>
      </c>
      <c r="G12" s="253"/>
    </row>
    <row r="13" spans="1:7" s="254" customFormat="1" ht="15.75" customHeight="1" x14ac:dyDescent="0.2">
      <c r="A13" s="272" t="str">
        <f>A56</f>
        <v xml:space="preserve">1.6. Plano de Benefício Social  </v>
      </c>
      <c r="B13" s="273"/>
      <c r="C13" s="274"/>
      <c r="D13" s="274"/>
      <c r="E13" s="275">
        <f>F60</f>
        <v>72.300000000000011</v>
      </c>
      <c r="F13" s="276">
        <f t="shared" si="0"/>
        <v>5.5104626594288447E-3</v>
      </c>
      <c r="G13" s="253"/>
    </row>
    <row r="14" spans="1:7" s="271" customFormat="1" ht="15.75" customHeight="1" x14ac:dyDescent="0.2">
      <c r="A14" s="597" t="str">
        <f>A69</f>
        <v>2. Uniformes e Equipamentos de Proteção Individual</v>
      </c>
      <c r="B14" s="597"/>
      <c r="C14" s="597"/>
      <c r="D14" s="267"/>
      <c r="E14" s="268">
        <f>+F79</f>
        <v>110.11417613636365</v>
      </c>
      <c r="F14" s="269">
        <f t="shared" si="0"/>
        <v>8.3925318931286665E-3</v>
      </c>
      <c r="G14" s="270"/>
    </row>
    <row r="15" spans="1:7" s="271" customFormat="1" ht="15.75" customHeight="1" x14ac:dyDescent="0.2">
      <c r="A15" s="277" t="str">
        <f>A70</f>
        <v>2.1. Uniformes e EPIs</v>
      </c>
      <c r="B15" s="278"/>
      <c r="C15" s="278"/>
      <c r="D15" s="267"/>
      <c r="E15" s="279">
        <f>F77</f>
        <v>110.11417613636365</v>
      </c>
      <c r="F15" s="269">
        <f t="shared" si="0"/>
        <v>8.3925318931286665E-3</v>
      </c>
      <c r="G15" s="270"/>
    </row>
    <row r="16" spans="1:7" s="271" customFormat="1" ht="15.75" customHeight="1" x14ac:dyDescent="0.2">
      <c r="A16" s="280" t="str">
        <f>A81</f>
        <v>3. Administração Local/Veículo de apoio</v>
      </c>
      <c r="B16" s="278"/>
      <c r="C16" s="278"/>
      <c r="D16" s="267"/>
      <c r="E16" s="281">
        <f>F85</f>
        <v>184.8</v>
      </c>
      <c r="F16" s="269">
        <f t="shared" si="0"/>
        <v>1.4084834017461278E-2</v>
      </c>
      <c r="G16" s="270"/>
    </row>
    <row r="17" spans="1:9" s="271" customFormat="1" ht="15.75" customHeight="1" thickBot="1" x14ac:dyDescent="0.25">
      <c r="A17" s="282" t="str">
        <f>A87</f>
        <v>4. Benefícios e Despesas Indiretas (BDI)</v>
      </c>
      <c r="B17" s="283"/>
      <c r="C17" s="267"/>
      <c r="D17" s="267"/>
      <c r="E17" s="284">
        <f>F91</f>
        <v>2509.500334150353</v>
      </c>
      <c r="F17" s="269">
        <f t="shared" si="0"/>
        <v>0.19126566922765872</v>
      </c>
      <c r="G17" s="270"/>
    </row>
    <row r="18" spans="1:9" s="254" customFormat="1" ht="15.75" customHeight="1" thickBot="1" x14ac:dyDescent="0.25">
      <c r="A18" s="285" t="s">
        <v>110</v>
      </c>
      <c r="B18" s="286"/>
      <c r="C18" s="287"/>
      <c r="D18" s="287"/>
      <c r="E18" s="288">
        <f>E8+E14+E17+E16</f>
        <v>13120.495404553536</v>
      </c>
      <c r="F18" s="289">
        <f>F8+F14+F17+F16</f>
        <v>1.0000000000000002</v>
      </c>
      <c r="G18" s="253"/>
    </row>
    <row r="19" spans="1:9" s="254" customFormat="1" ht="15.75" customHeight="1" thickBot="1" x14ac:dyDescent="0.25">
      <c r="A19" s="290"/>
      <c r="B19" s="291"/>
      <c r="C19" s="270"/>
      <c r="D19" s="270"/>
      <c r="E19" s="292"/>
      <c r="F19" s="293"/>
      <c r="G19" s="253"/>
    </row>
    <row r="20" spans="1:9" s="271" customFormat="1" ht="15.75" customHeight="1" thickBot="1" x14ac:dyDescent="0.25">
      <c r="A20" s="299" t="s">
        <v>86</v>
      </c>
      <c r="B20" s="300">
        <f>'11 Horários'!F49</f>
        <v>0.83340909090909099</v>
      </c>
      <c r="C20" s="270"/>
      <c r="E20" s="370"/>
      <c r="F20" s="396"/>
      <c r="G20" s="270"/>
    </row>
    <row r="21" spans="1:9" s="254" customFormat="1" ht="15.75" customHeight="1" x14ac:dyDescent="0.2">
      <c r="A21" s="295"/>
      <c r="B21" s="295"/>
      <c r="C21" s="295"/>
      <c r="D21" s="294"/>
      <c r="E21" s="296"/>
      <c r="F21" s="294"/>
      <c r="G21" s="253"/>
    </row>
    <row r="22" spans="1:9" s="301" customFormat="1" ht="13.15" customHeight="1" x14ac:dyDescent="0.2">
      <c r="A22" s="271" t="s">
        <v>169</v>
      </c>
      <c r="B22" s="294"/>
      <c r="C22" s="294"/>
      <c r="D22" s="295"/>
      <c r="E22" s="295"/>
      <c r="F22" s="295"/>
      <c r="G22" s="295"/>
      <c r="H22" s="294"/>
      <c r="I22" s="294"/>
    </row>
    <row r="23" spans="1:9" s="301" customFormat="1" ht="13.9" customHeight="1" thickBot="1" x14ac:dyDescent="0.25">
      <c r="A23" s="592" t="s">
        <v>250</v>
      </c>
      <c r="B23" s="592"/>
      <c r="C23" s="592"/>
      <c r="D23" s="592"/>
      <c r="E23" s="592"/>
      <c r="F23" s="592"/>
      <c r="G23" s="253"/>
    </row>
    <row r="24" spans="1:9" s="301" customFormat="1" ht="13.9" customHeight="1" thickBot="1" x14ac:dyDescent="0.25">
      <c r="A24" s="302" t="s">
        <v>18</v>
      </c>
      <c r="B24" s="303" t="s">
        <v>19</v>
      </c>
      <c r="C24" s="303" t="s">
        <v>11</v>
      </c>
      <c r="D24" s="304" t="s">
        <v>94</v>
      </c>
      <c r="E24" s="304" t="s">
        <v>20</v>
      </c>
      <c r="F24" s="305" t="s">
        <v>170</v>
      </c>
      <c r="G24" s="253"/>
    </row>
    <row r="25" spans="1:9" s="301" customFormat="1" ht="13.9" customHeight="1" x14ac:dyDescent="0.2">
      <c r="A25" s="306" t="s">
        <v>91</v>
      </c>
      <c r="B25" s="307" t="s">
        <v>6</v>
      </c>
      <c r="C25" s="307">
        <v>1</v>
      </c>
      <c r="D25" s="308">
        <v>1991.06</v>
      </c>
      <c r="E25" s="309">
        <f>C25*D25</f>
        <v>1991.06</v>
      </c>
      <c r="F25" s="295"/>
      <c r="G25" s="253"/>
    </row>
    <row r="26" spans="1:9" s="301" customFormat="1" ht="13.9" hidden="1" customHeight="1" x14ac:dyDescent="0.2">
      <c r="A26" s="306" t="s">
        <v>171</v>
      </c>
      <c r="B26" s="307" t="s">
        <v>172</v>
      </c>
      <c r="C26" s="307">
        <v>0</v>
      </c>
      <c r="D26" s="310">
        <f>E25/220</f>
        <v>9.050272727272727</v>
      </c>
      <c r="E26" s="309">
        <f>C26*D26</f>
        <v>0</v>
      </c>
      <c r="F26" s="295"/>
      <c r="G26" s="253"/>
    </row>
    <row r="27" spans="1:9" s="301" customFormat="1" ht="13.9" hidden="1" customHeight="1" x14ac:dyDescent="0.2">
      <c r="A27" s="311" t="s">
        <v>173</v>
      </c>
      <c r="B27" s="312" t="s">
        <v>174</v>
      </c>
      <c r="C27" s="313">
        <v>0</v>
      </c>
      <c r="D27" s="314">
        <f>E25/220*0.2</f>
        <v>1.8100545454545456</v>
      </c>
      <c r="E27" s="314">
        <f>C27*D27</f>
        <v>0</v>
      </c>
      <c r="F27" s="295"/>
      <c r="G27" s="253"/>
    </row>
    <row r="28" spans="1:9" s="301" customFormat="1" ht="13.9" customHeight="1" x14ac:dyDescent="0.2">
      <c r="A28" s="315" t="s">
        <v>2</v>
      </c>
      <c r="B28" s="316"/>
      <c r="C28" s="316"/>
      <c r="D28" s="317"/>
      <c r="E28" s="318">
        <f>E25+E26+E27</f>
        <v>1991.06</v>
      </c>
      <c r="F28" s="295"/>
      <c r="G28" s="253"/>
    </row>
    <row r="29" spans="1:9" s="301" customFormat="1" ht="13.9" customHeight="1" x14ac:dyDescent="0.2">
      <c r="A29" s="311" t="s">
        <v>3</v>
      </c>
      <c r="B29" s="312" t="s">
        <v>1</v>
      </c>
      <c r="C29" s="391">
        <f>'9. Encargos Sociais'!C33*100</f>
        <v>69.789999999999992</v>
      </c>
      <c r="D29" s="314">
        <f>E25+E27+E26</f>
        <v>1991.06</v>
      </c>
      <c r="E29" s="314">
        <f>C29*D29/100</f>
        <v>1389.5607739999998</v>
      </c>
      <c r="F29" s="295"/>
      <c r="G29" s="253"/>
    </row>
    <row r="30" spans="1:9" s="301" customFormat="1" ht="13.9" customHeight="1" x14ac:dyDescent="0.2">
      <c r="A30" s="315" t="s">
        <v>175</v>
      </c>
      <c r="B30" s="316"/>
      <c r="C30" s="316"/>
      <c r="D30" s="317"/>
      <c r="E30" s="318">
        <f>E25+E27+E29+E26</f>
        <v>3380.620774</v>
      </c>
      <c r="F30" s="295"/>
      <c r="G30" s="253"/>
    </row>
    <row r="31" spans="1:9" s="301" customFormat="1" ht="13.9" customHeight="1" thickBot="1" x14ac:dyDescent="0.25">
      <c r="A31" s="311" t="s">
        <v>4</v>
      </c>
      <c r="B31" s="312" t="s">
        <v>5</v>
      </c>
      <c r="C31" s="320">
        <v>3</v>
      </c>
      <c r="D31" s="314">
        <f>E30</f>
        <v>3380.620774</v>
      </c>
      <c r="E31" s="314">
        <f>C31*D31</f>
        <v>10141.862322000001</v>
      </c>
      <c r="F31" s="295"/>
      <c r="G31" s="253"/>
    </row>
    <row r="32" spans="1:9" s="301" customFormat="1" ht="13.9" customHeight="1" thickBot="1" x14ac:dyDescent="0.25">
      <c r="A32" s="321"/>
      <c r="B32" s="294"/>
      <c r="C32" s="294"/>
      <c r="D32" s="322" t="s">
        <v>99</v>
      </c>
      <c r="E32" s="334">
        <f>B20</f>
        <v>0.83340909090909099</v>
      </c>
      <c r="F32" s="324">
        <f>E31*E32</f>
        <v>8452.320257903184</v>
      </c>
      <c r="G32" s="253"/>
      <c r="I32" s="408"/>
    </row>
    <row r="33" spans="1:9" s="301" customFormat="1" ht="13.9" customHeight="1" x14ac:dyDescent="0.2">
      <c r="A33" s="328"/>
      <c r="B33" s="328"/>
      <c r="C33" s="328"/>
      <c r="D33" s="328"/>
      <c r="E33" s="325"/>
      <c r="F33" s="326"/>
      <c r="G33" s="253"/>
      <c r="I33" s="408"/>
    </row>
    <row r="34" spans="1:9" s="301" customFormat="1" ht="13.5" thickBot="1" x14ac:dyDescent="0.25">
      <c r="A34" s="294" t="s">
        <v>218</v>
      </c>
      <c r="B34" s="294"/>
      <c r="C34" s="294"/>
      <c r="D34" s="295"/>
      <c r="E34" s="295"/>
      <c r="F34" s="295"/>
      <c r="G34" s="295"/>
    </row>
    <row r="35" spans="1:9" s="321" customFormat="1" ht="13.15" customHeight="1" thickBot="1" x14ac:dyDescent="0.25">
      <c r="A35" s="302" t="s">
        <v>18</v>
      </c>
      <c r="B35" s="303" t="s">
        <v>19</v>
      </c>
      <c r="C35" s="303" t="s">
        <v>11</v>
      </c>
      <c r="D35" s="304" t="s">
        <v>94</v>
      </c>
      <c r="E35" s="304" t="s">
        <v>20</v>
      </c>
      <c r="F35" s="305" t="s">
        <v>170</v>
      </c>
      <c r="G35" s="295"/>
    </row>
    <row r="36" spans="1:9" s="301" customFormat="1" x14ac:dyDescent="0.2">
      <c r="A36" s="306" t="s">
        <v>91</v>
      </c>
      <c r="B36" s="307" t="s">
        <v>6</v>
      </c>
      <c r="C36" s="307">
        <v>1</v>
      </c>
      <c r="D36" s="210">
        <v>2700</v>
      </c>
      <c r="E36" s="329">
        <f>C36*D36</f>
        <v>2700</v>
      </c>
      <c r="F36" s="295"/>
      <c r="G36" s="295"/>
    </row>
    <row r="37" spans="1:9" s="271" customFormat="1" x14ac:dyDescent="0.2">
      <c r="A37" s="311" t="s">
        <v>2</v>
      </c>
      <c r="B37" s="316"/>
      <c r="C37" s="316"/>
      <c r="D37" s="330"/>
      <c r="E37" s="331">
        <f>SUM(E36:E36)</f>
        <v>2700</v>
      </c>
      <c r="F37" s="270"/>
      <c r="G37" s="270"/>
    </row>
    <row r="38" spans="1:9" s="301" customFormat="1" x14ac:dyDescent="0.2">
      <c r="A38" s="311" t="s">
        <v>3</v>
      </c>
      <c r="B38" s="312" t="s">
        <v>1</v>
      </c>
      <c r="C38" s="390">
        <f>'9. Encargos Sociais'!C33*100</f>
        <v>69.789999999999992</v>
      </c>
      <c r="D38" s="331">
        <f>E37</f>
        <v>2700</v>
      </c>
      <c r="E38" s="331">
        <f>D38*C38/100</f>
        <v>1884.3299999999997</v>
      </c>
      <c r="F38" s="295"/>
      <c r="G38" s="295"/>
    </row>
    <row r="39" spans="1:9" s="271" customFormat="1" x14ac:dyDescent="0.2">
      <c r="A39" s="311" t="s">
        <v>175</v>
      </c>
      <c r="B39" s="332"/>
      <c r="C39" s="332"/>
      <c r="D39" s="333"/>
      <c r="E39" s="331">
        <f>E37+E38</f>
        <v>4584.33</v>
      </c>
      <c r="F39" s="270"/>
      <c r="G39" s="270"/>
    </row>
    <row r="40" spans="1:9" s="301" customFormat="1" ht="13.5" thickBot="1" x14ac:dyDescent="0.25">
      <c r="A40" s="311" t="s">
        <v>4</v>
      </c>
      <c r="B40" s="312" t="s">
        <v>5</v>
      </c>
      <c r="C40" s="320">
        <v>1</v>
      </c>
      <c r="D40" s="331">
        <f>E39</f>
        <v>4584.33</v>
      </c>
      <c r="E40" s="331">
        <f>C40*D40</f>
        <v>4584.33</v>
      </c>
      <c r="F40" s="295"/>
      <c r="G40" s="295"/>
    </row>
    <row r="41" spans="1:9" s="301" customFormat="1" ht="13.5" thickBot="1" x14ac:dyDescent="0.25">
      <c r="A41" s="598" t="s">
        <v>204</v>
      </c>
      <c r="B41" s="598"/>
      <c r="C41" s="598"/>
      <c r="D41" s="322" t="s">
        <v>99</v>
      </c>
      <c r="E41" s="334">
        <f>2/44</f>
        <v>4.5454545454545456E-2</v>
      </c>
      <c r="F41" s="324">
        <f>E40*E41</f>
        <v>208.37863636363636</v>
      </c>
      <c r="G41" s="253"/>
    </row>
    <row r="42" spans="1:9" s="301" customFormat="1" x14ac:dyDescent="0.2">
      <c r="A42" s="599"/>
      <c r="B42" s="599"/>
      <c r="C42" s="599"/>
      <c r="D42" s="599"/>
      <c r="E42" s="325"/>
      <c r="F42" s="326"/>
      <c r="G42" s="253"/>
    </row>
    <row r="43" spans="1:9" s="301" customFormat="1" ht="13.5" thickBot="1" x14ac:dyDescent="0.25">
      <c r="A43" s="294" t="s">
        <v>206</v>
      </c>
      <c r="B43" s="339"/>
      <c r="C43" s="294"/>
      <c r="D43" s="294"/>
      <c r="E43" s="340"/>
      <c r="F43" s="295"/>
      <c r="G43" s="253"/>
    </row>
    <row r="44" spans="1:9" s="301" customFormat="1" ht="13.5" thickBot="1" x14ac:dyDescent="0.25">
      <c r="A44" s="302" t="s">
        <v>18</v>
      </c>
      <c r="B44" s="303" t="s">
        <v>19</v>
      </c>
      <c r="C44" s="303" t="s">
        <v>11</v>
      </c>
      <c r="D44" s="304" t="s">
        <v>94</v>
      </c>
      <c r="E44" s="304" t="s">
        <v>20</v>
      </c>
      <c r="F44" s="305" t="s">
        <v>170</v>
      </c>
      <c r="G44" s="253"/>
    </row>
    <row r="45" spans="1:9" s="301" customFormat="1" x14ac:dyDescent="0.2">
      <c r="A45" s="311" t="s">
        <v>138</v>
      </c>
      <c r="B45" s="312" t="s">
        <v>139</v>
      </c>
      <c r="C45" s="341">
        <v>1</v>
      </c>
      <c r="D45" s="342">
        <v>4.95</v>
      </c>
      <c r="E45" s="343"/>
      <c r="F45" s="295"/>
      <c r="G45" s="253"/>
    </row>
    <row r="46" spans="1:9" s="301" customFormat="1" x14ac:dyDescent="0.2">
      <c r="A46" s="311" t="s">
        <v>177</v>
      </c>
      <c r="B46" s="312" t="s">
        <v>141</v>
      </c>
      <c r="C46" s="294">
        <v>21</v>
      </c>
      <c r="D46" s="343"/>
      <c r="E46" s="343"/>
      <c r="F46" s="295"/>
      <c r="G46" s="253"/>
    </row>
    <row r="47" spans="1:9" s="301" customFormat="1" ht="13.5" thickBot="1" x14ac:dyDescent="0.25">
      <c r="A47" s="311" t="s">
        <v>178</v>
      </c>
      <c r="B47" s="312" t="s">
        <v>142</v>
      </c>
      <c r="C47" s="344">
        <f>C46*C31*2</f>
        <v>126</v>
      </c>
      <c r="D47" s="221">
        <f>IFERROR((($C$46*2*$D$45)-(E25*0.06*C46/C46))/($C$46*2),"-")</f>
        <v>2.1056285714285723</v>
      </c>
      <c r="E47" s="343">
        <f>IFERROR(C47*D47,"-")</f>
        <v>265.30920000000009</v>
      </c>
      <c r="F47" s="295"/>
      <c r="G47" s="253"/>
    </row>
    <row r="48" spans="1:9" s="301" customFormat="1" ht="13.5" thickBot="1" x14ac:dyDescent="0.25">
      <c r="A48" s="294"/>
      <c r="B48" s="294"/>
      <c r="C48" s="294"/>
      <c r="D48" s="295"/>
      <c r="E48" s="295"/>
      <c r="F48" s="345">
        <f>SUM(E47:E47)</f>
        <v>265.30920000000009</v>
      </c>
      <c r="G48" s="253"/>
    </row>
    <row r="49" spans="1:8" s="301" customFormat="1" x14ac:dyDescent="0.2">
      <c r="A49" s="328"/>
      <c r="B49" s="328"/>
      <c r="C49" s="328"/>
      <c r="D49" s="328"/>
      <c r="E49" s="325"/>
      <c r="F49" s="326"/>
      <c r="G49" s="253"/>
    </row>
    <row r="50" spans="1:8" s="301" customFormat="1" ht="13.5" thickBot="1" x14ac:dyDescent="0.25">
      <c r="A50" s="294" t="s">
        <v>202</v>
      </c>
      <c r="B50" s="294"/>
      <c r="C50" s="294"/>
      <c r="D50" s="295"/>
      <c r="E50" s="295"/>
      <c r="F50" s="270"/>
      <c r="G50" s="295"/>
    </row>
    <row r="51" spans="1:8" s="301" customFormat="1" ht="13.5" thickBot="1" x14ac:dyDescent="0.25">
      <c r="A51" s="302" t="s">
        <v>18</v>
      </c>
      <c r="B51" s="303" t="s">
        <v>19</v>
      </c>
      <c r="C51" s="303" t="s">
        <v>11</v>
      </c>
      <c r="D51" s="304" t="s">
        <v>94</v>
      </c>
      <c r="E51" s="304" t="s">
        <v>20</v>
      </c>
      <c r="F51" s="305" t="s">
        <v>170</v>
      </c>
      <c r="G51" s="295"/>
    </row>
    <row r="52" spans="1:8" s="301" customFormat="1" x14ac:dyDescent="0.2">
      <c r="A52" s="311" t="s">
        <v>176</v>
      </c>
      <c r="B52" s="312" t="s">
        <v>7</v>
      </c>
      <c r="C52" s="335">
        <f>C31*C46</f>
        <v>63</v>
      </c>
      <c r="D52" s="395">
        <f>25.42*0.81</f>
        <v>20.590200000000003</v>
      </c>
      <c r="E52" s="336">
        <f>((D52*C52))</f>
        <v>1297.1826000000001</v>
      </c>
      <c r="F52" s="270"/>
      <c r="G52" s="295"/>
    </row>
    <row r="53" spans="1:8" s="294" customFormat="1" ht="13.5" thickBot="1" x14ac:dyDescent="0.25">
      <c r="A53" s="126" t="s">
        <v>209</v>
      </c>
      <c r="B53" s="12" t="s">
        <v>7</v>
      </c>
      <c r="C53" s="251">
        <v>1</v>
      </c>
      <c r="D53" s="166">
        <f>25.42*0.81</f>
        <v>20.590200000000003</v>
      </c>
      <c r="E53" s="250">
        <f>(D53*C53)</f>
        <v>20.590200000000003</v>
      </c>
      <c r="F53" s="270"/>
    </row>
    <row r="54" spans="1:8" s="294" customFormat="1" ht="13.5" thickBot="1" x14ac:dyDescent="0.25">
      <c r="A54" s="337"/>
      <c r="B54" s="337"/>
      <c r="D54" s="322" t="s">
        <v>99</v>
      </c>
      <c r="E54" s="323">
        <v>1</v>
      </c>
      <c r="F54" s="338">
        <f>SUM(E52:E53)*E54</f>
        <v>1317.7728000000002</v>
      </c>
    </row>
    <row r="55" spans="1:8" s="301" customFormat="1" x14ac:dyDescent="0.2">
      <c r="A55" s="321"/>
      <c r="B55" s="321"/>
      <c r="C55" s="294"/>
      <c r="D55" s="322"/>
      <c r="E55" s="295"/>
      <c r="F55" s="326"/>
      <c r="G55" s="294"/>
    </row>
    <row r="56" spans="1:8" s="301" customFormat="1" ht="13.5" thickBot="1" x14ac:dyDescent="0.25">
      <c r="A56" s="294" t="s">
        <v>159</v>
      </c>
      <c r="B56" s="294"/>
      <c r="C56" s="294"/>
      <c r="D56" s="295"/>
      <c r="E56" s="295"/>
      <c r="F56" s="270"/>
      <c r="G56" s="294"/>
      <c r="H56" s="294"/>
    </row>
    <row r="57" spans="1:8" s="294" customFormat="1" ht="13.5" thickBot="1" x14ac:dyDescent="0.25">
      <c r="A57" s="302" t="s">
        <v>18</v>
      </c>
      <c r="B57" s="303" t="s">
        <v>19</v>
      </c>
      <c r="C57" s="303" t="s">
        <v>11</v>
      </c>
      <c r="D57" s="304" t="s">
        <v>94</v>
      </c>
      <c r="E57" s="304" t="s">
        <v>20</v>
      </c>
      <c r="F57" s="305" t="s">
        <v>170</v>
      </c>
    </row>
    <row r="58" spans="1:8" s="294" customFormat="1" ht="13.5" thickBot="1" x14ac:dyDescent="0.25">
      <c r="A58" s="311" t="s">
        <v>151</v>
      </c>
      <c r="B58" s="312" t="s">
        <v>7</v>
      </c>
      <c r="C58" s="335">
        <f>C31</f>
        <v>3</v>
      </c>
      <c r="D58" s="392">
        <v>24.1</v>
      </c>
      <c r="E58" s="346">
        <f>C58*D58</f>
        <v>72.300000000000011</v>
      </c>
      <c r="F58" s="270"/>
    </row>
    <row r="59" spans="1:8" s="294" customFormat="1" ht="13.5" hidden="1" thickBot="1" x14ac:dyDescent="0.25">
      <c r="A59" s="311"/>
      <c r="B59" s="312" t="s">
        <v>7</v>
      </c>
      <c r="C59" s="335">
        <v>0</v>
      </c>
      <c r="D59" s="347">
        <v>0</v>
      </c>
      <c r="E59" s="348"/>
      <c r="F59" s="270"/>
    </row>
    <row r="60" spans="1:8" s="294" customFormat="1" ht="13.5" thickBot="1" x14ac:dyDescent="0.25">
      <c r="A60" s="337"/>
      <c r="B60" s="337"/>
      <c r="D60" s="322" t="s">
        <v>99</v>
      </c>
      <c r="E60" s="334">
        <v>1</v>
      </c>
      <c r="F60" s="349">
        <f>SUM(E58:E59)*E60</f>
        <v>72.300000000000011</v>
      </c>
    </row>
    <row r="61" spans="1:8" s="301" customFormat="1" ht="13.5" thickBot="1" x14ac:dyDescent="0.25">
      <c r="A61" s="321"/>
      <c r="B61" s="321"/>
      <c r="C61" s="294"/>
      <c r="D61" s="322"/>
      <c r="E61" s="295"/>
      <c r="F61" s="326"/>
      <c r="G61" s="294"/>
      <c r="H61" s="294"/>
    </row>
    <row r="62" spans="1:8" s="301" customFormat="1" ht="13.5" hidden="1" thickBot="1" x14ac:dyDescent="0.25">
      <c r="A62" s="321"/>
      <c r="B62" s="321"/>
      <c r="C62" s="294"/>
      <c r="D62" s="322"/>
      <c r="E62" s="295"/>
      <c r="F62" s="326"/>
      <c r="G62" s="294"/>
      <c r="H62" s="294"/>
    </row>
    <row r="63" spans="1:8" s="301" customFormat="1" ht="13.5" hidden="1" thickBot="1" x14ac:dyDescent="0.25">
      <c r="A63" s="321"/>
      <c r="B63" s="321"/>
      <c r="C63" s="294"/>
      <c r="D63" s="322"/>
      <c r="E63" s="295"/>
      <c r="F63" s="326"/>
      <c r="G63" s="294"/>
      <c r="H63" s="294"/>
    </row>
    <row r="64" spans="1:8" s="301" customFormat="1" ht="13.5" hidden="1" thickBot="1" x14ac:dyDescent="0.25">
      <c r="A64" s="321"/>
      <c r="B64" s="321"/>
      <c r="C64" s="294"/>
      <c r="D64" s="322"/>
      <c r="E64" s="295"/>
      <c r="F64" s="326"/>
      <c r="G64" s="294"/>
      <c r="H64" s="294"/>
    </row>
    <row r="65" spans="1:8" s="301" customFormat="1" ht="13.5" hidden="1" thickBot="1" x14ac:dyDescent="0.25">
      <c r="A65" s="321"/>
      <c r="B65" s="321"/>
      <c r="C65" s="294"/>
      <c r="D65" s="322"/>
      <c r="E65" s="295"/>
      <c r="F65" s="326"/>
      <c r="G65" s="294"/>
      <c r="H65" s="294"/>
    </row>
    <row r="66" spans="1:8" s="301" customFormat="1" ht="9" hidden="1" customHeight="1" x14ac:dyDescent="0.2">
      <c r="A66" s="294"/>
      <c r="B66" s="294"/>
      <c r="C66" s="294"/>
      <c r="D66" s="295"/>
      <c r="E66" s="295"/>
      <c r="F66" s="295"/>
      <c r="G66" s="294"/>
      <c r="H66" s="294"/>
    </row>
    <row r="67" spans="1:8" s="294" customFormat="1" ht="13.5" thickBot="1" x14ac:dyDescent="0.25">
      <c r="A67" s="350" t="s">
        <v>179</v>
      </c>
      <c r="B67" s="351"/>
      <c r="C67" s="351"/>
      <c r="D67" s="352"/>
      <c r="E67" s="353"/>
      <c r="F67" s="354">
        <f>F54+F41+F48+F60+F32</f>
        <v>10316.080894266821</v>
      </c>
      <c r="H67" s="355"/>
    </row>
    <row r="68" spans="1:8" s="301" customFormat="1" ht="15" customHeight="1" x14ac:dyDescent="0.2">
      <c r="A68" s="294"/>
      <c r="B68" s="294"/>
      <c r="C68" s="294"/>
      <c r="D68" s="295"/>
      <c r="E68" s="295"/>
      <c r="F68" s="295"/>
      <c r="G68" s="295"/>
      <c r="H68" s="294"/>
    </row>
    <row r="69" spans="1:8" s="301" customFormat="1" x14ac:dyDescent="0.2">
      <c r="A69" s="271" t="s">
        <v>15</v>
      </c>
      <c r="B69" s="294"/>
      <c r="C69" s="294"/>
      <c r="D69" s="295"/>
      <c r="E69" s="295"/>
      <c r="F69" s="295"/>
      <c r="G69" s="294"/>
      <c r="H69" s="294"/>
    </row>
    <row r="70" spans="1:8" s="301" customFormat="1" ht="13.9" customHeight="1" thickBot="1" x14ac:dyDescent="0.25">
      <c r="A70" s="294" t="s">
        <v>112</v>
      </c>
      <c r="B70" s="294"/>
      <c r="C70" s="294"/>
      <c r="D70" s="295"/>
      <c r="E70" s="295"/>
      <c r="F70" s="295"/>
      <c r="G70" s="294"/>
    </row>
    <row r="71" spans="1:8" s="294" customFormat="1" ht="27.75" customHeight="1" thickBot="1" x14ac:dyDescent="0.25">
      <c r="A71" s="302" t="s">
        <v>18</v>
      </c>
      <c r="B71" s="303" t="s">
        <v>19</v>
      </c>
      <c r="C71" s="356" t="s">
        <v>97</v>
      </c>
      <c r="D71" s="304" t="s">
        <v>94</v>
      </c>
      <c r="E71" s="304" t="s">
        <v>20</v>
      </c>
      <c r="F71" s="305" t="s">
        <v>170</v>
      </c>
    </row>
    <row r="72" spans="1:8" s="301" customFormat="1" ht="13.15" customHeight="1" x14ac:dyDescent="0.2">
      <c r="A72" s="311" t="s">
        <v>181</v>
      </c>
      <c r="B72" s="312" t="s">
        <v>7</v>
      </c>
      <c r="C72" s="393">
        <v>12</v>
      </c>
      <c r="D72" s="394">
        <v>170</v>
      </c>
      <c r="E72" s="329">
        <f>IFERROR(D72/C72,0)</f>
        <v>14.166666666666666</v>
      </c>
      <c r="F72" s="295"/>
      <c r="G72" s="294"/>
    </row>
    <row r="73" spans="1:8" s="301" customFormat="1" ht="13.15" customHeight="1" x14ac:dyDescent="0.2">
      <c r="A73" s="311" t="s">
        <v>180</v>
      </c>
      <c r="B73" s="312" t="s">
        <v>7</v>
      </c>
      <c r="C73" s="393">
        <v>6</v>
      </c>
      <c r="D73" s="394">
        <v>80</v>
      </c>
      <c r="E73" s="329">
        <f>IFERROR(D73/C73,0)</f>
        <v>13.333333333333334</v>
      </c>
      <c r="F73" s="295"/>
      <c r="G73" s="294"/>
    </row>
    <row r="74" spans="1:8" s="301" customFormat="1" x14ac:dyDescent="0.2">
      <c r="A74" s="311" t="s">
        <v>182</v>
      </c>
      <c r="B74" s="312" t="s">
        <v>7</v>
      </c>
      <c r="C74" s="393">
        <v>6</v>
      </c>
      <c r="D74" s="394">
        <v>43</v>
      </c>
      <c r="E74" s="329">
        <f>IFERROR(D74/C74,0)</f>
        <v>7.166666666666667</v>
      </c>
      <c r="F74" s="295"/>
      <c r="G74" s="294"/>
    </row>
    <row r="75" spans="1:8" s="301" customFormat="1" ht="13.9" customHeight="1" x14ac:dyDescent="0.2">
      <c r="A75" s="311" t="s">
        <v>183</v>
      </c>
      <c r="B75" s="312" t="s">
        <v>17</v>
      </c>
      <c r="C75" s="393">
        <v>8</v>
      </c>
      <c r="D75" s="394">
        <v>75</v>
      </c>
      <c r="E75" s="329">
        <f>IFERROR(D75/C75,0)</f>
        <v>9.375</v>
      </c>
      <c r="F75" s="295"/>
      <c r="G75" s="294"/>
    </row>
    <row r="76" spans="1:8" s="301" customFormat="1" ht="13.5" thickBot="1" x14ac:dyDescent="0.25">
      <c r="A76" s="600" t="s">
        <v>184</v>
      </c>
      <c r="B76" s="600"/>
      <c r="C76" s="341">
        <f>C58</f>
        <v>3</v>
      </c>
      <c r="D76" s="331">
        <f>+SUM(E72:E75)</f>
        <v>44.041666666666664</v>
      </c>
      <c r="E76" s="331">
        <f>C76*D76</f>
        <v>132.125</v>
      </c>
      <c r="F76" s="295"/>
      <c r="G76" s="295"/>
    </row>
    <row r="77" spans="1:8" s="301" customFormat="1" ht="13.5" thickBot="1" x14ac:dyDescent="0.25">
      <c r="A77" s="294"/>
      <c r="B77" s="294"/>
      <c r="C77" s="294"/>
      <c r="D77" s="322" t="s">
        <v>99</v>
      </c>
      <c r="E77" s="334">
        <f>$B$20</f>
        <v>0.83340909090909099</v>
      </c>
      <c r="F77" s="324">
        <f>E76*E77</f>
        <v>110.11417613636365</v>
      </c>
      <c r="G77" s="295"/>
    </row>
    <row r="78" spans="1:8" s="301" customFormat="1" ht="11.25" customHeight="1" thickBot="1" x14ac:dyDescent="0.25">
      <c r="A78" s="294"/>
      <c r="B78" s="294"/>
      <c r="C78" s="294"/>
      <c r="D78" s="295"/>
      <c r="E78" s="295"/>
      <c r="F78" s="295"/>
      <c r="G78" s="294"/>
    </row>
    <row r="79" spans="1:8" s="294" customFormat="1" ht="13.5" thickBot="1" x14ac:dyDescent="0.25">
      <c r="A79" s="350" t="s">
        <v>101</v>
      </c>
      <c r="B79" s="357"/>
      <c r="C79" s="357"/>
      <c r="D79" s="358"/>
      <c r="E79" s="359"/>
      <c r="F79" s="360">
        <f>+F77</f>
        <v>110.11417613636365</v>
      </c>
    </row>
    <row r="80" spans="1:8" s="301" customFormat="1" ht="11.25" customHeight="1" x14ac:dyDescent="0.2">
      <c r="A80" s="294"/>
      <c r="B80" s="294"/>
      <c r="C80" s="294"/>
      <c r="D80" s="295"/>
      <c r="E80" s="295"/>
      <c r="F80" s="295"/>
      <c r="G80" s="294"/>
    </row>
    <row r="81" spans="1:1025" ht="18" customHeight="1" thickBot="1" x14ac:dyDescent="0.25">
      <c r="A81" s="361" t="s">
        <v>192</v>
      </c>
      <c r="B81" s="362"/>
      <c r="C81" s="362"/>
      <c r="D81" s="363"/>
      <c r="E81" s="363"/>
      <c r="F81" s="364"/>
      <c r="G81" s="294"/>
      <c r="H81" s="301"/>
      <c r="I81" s="301"/>
      <c r="J81" s="301"/>
      <c r="K81" s="301"/>
      <c r="L81" s="301"/>
      <c r="M81" s="301"/>
      <c r="N81" s="301"/>
      <c r="O81" s="301"/>
      <c r="P81" s="301"/>
      <c r="Q81" s="301"/>
      <c r="R81" s="301"/>
      <c r="S81" s="301"/>
      <c r="T81" s="301"/>
      <c r="U81" s="301"/>
      <c r="V81" s="301"/>
      <c r="W81" s="301"/>
      <c r="X81" s="301"/>
      <c r="Y81" s="301"/>
      <c r="Z81" s="301"/>
      <c r="AA81" s="301"/>
      <c r="AB81" s="301"/>
      <c r="AC81" s="301"/>
      <c r="AD81" s="301"/>
      <c r="AE81" s="301"/>
      <c r="AF81" s="301"/>
      <c r="AG81" s="301"/>
      <c r="AH81" s="301"/>
      <c r="AI81" s="301"/>
      <c r="AJ81" s="301"/>
      <c r="AK81" s="301"/>
      <c r="AL81" s="301"/>
      <c r="AM81" s="301"/>
      <c r="AN81" s="301"/>
      <c r="AO81" s="301"/>
      <c r="AP81" s="301"/>
      <c r="AQ81" s="301"/>
      <c r="AR81" s="301"/>
      <c r="AS81" s="301"/>
      <c r="AT81" s="301"/>
      <c r="AU81" s="301"/>
      <c r="AV81" s="301"/>
      <c r="AW81" s="301"/>
      <c r="AX81" s="301"/>
      <c r="AY81" s="301"/>
      <c r="AZ81" s="301"/>
      <c r="BA81" s="301"/>
      <c r="BB81" s="301"/>
      <c r="BC81" s="301"/>
      <c r="BD81" s="301"/>
      <c r="BE81" s="301"/>
      <c r="BF81" s="301"/>
      <c r="BG81" s="301"/>
      <c r="BH81" s="301"/>
      <c r="BI81" s="301"/>
      <c r="BJ81" s="301"/>
      <c r="BK81" s="301"/>
      <c r="BL81" s="301"/>
      <c r="BM81" s="301"/>
      <c r="BN81" s="301"/>
      <c r="BO81" s="301"/>
      <c r="BP81" s="301"/>
      <c r="BQ81" s="301"/>
      <c r="BR81" s="301"/>
      <c r="BS81" s="301"/>
      <c r="BT81" s="301"/>
      <c r="BU81" s="301"/>
      <c r="BV81" s="301"/>
      <c r="BW81" s="301"/>
      <c r="BX81" s="301"/>
      <c r="BY81" s="301"/>
      <c r="BZ81" s="301"/>
      <c r="CA81" s="301"/>
      <c r="CB81" s="301"/>
      <c r="CC81" s="301"/>
      <c r="CD81" s="301"/>
      <c r="CE81" s="301"/>
      <c r="CF81" s="301"/>
      <c r="CG81" s="301"/>
      <c r="CH81" s="301"/>
      <c r="CI81" s="301"/>
      <c r="CJ81" s="301"/>
      <c r="CK81" s="301"/>
      <c r="CL81" s="301"/>
      <c r="CM81" s="301"/>
      <c r="CN81" s="301"/>
      <c r="CO81" s="301"/>
      <c r="CP81" s="301"/>
      <c r="CQ81" s="301"/>
      <c r="CR81" s="301"/>
      <c r="CS81" s="301"/>
      <c r="CT81" s="301"/>
      <c r="CU81" s="301"/>
      <c r="CV81" s="301"/>
      <c r="CW81" s="301"/>
      <c r="CX81" s="301"/>
      <c r="CY81" s="301"/>
      <c r="CZ81" s="301"/>
      <c r="DA81" s="301"/>
      <c r="DB81" s="301"/>
      <c r="DC81" s="301"/>
      <c r="DD81" s="301"/>
      <c r="DE81" s="301"/>
      <c r="DF81" s="301"/>
      <c r="DG81" s="301"/>
      <c r="DH81" s="301"/>
      <c r="DI81" s="301"/>
      <c r="DJ81" s="301"/>
      <c r="DK81" s="301"/>
      <c r="DL81" s="301"/>
      <c r="DM81" s="301"/>
      <c r="DN81" s="301"/>
      <c r="DO81" s="301"/>
      <c r="DP81" s="301"/>
      <c r="DQ81" s="301"/>
      <c r="DR81" s="301"/>
      <c r="DS81" s="301"/>
      <c r="DT81" s="301"/>
      <c r="DU81" s="301"/>
      <c r="DV81" s="301"/>
      <c r="DW81" s="301"/>
      <c r="DX81" s="301"/>
      <c r="DY81" s="301"/>
      <c r="DZ81" s="301"/>
      <c r="EA81" s="301"/>
      <c r="EB81" s="301"/>
      <c r="EC81" s="301"/>
      <c r="ED81" s="301"/>
      <c r="EE81" s="301"/>
      <c r="EF81" s="301"/>
      <c r="EG81" s="301"/>
      <c r="EH81" s="301"/>
      <c r="EI81" s="301"/>
      <c r="EJ81" s="301"/>
      <c r="EK81" s="301"/>
      <c r="EL81" s="301"/>
      <c r="EM81" s="301"/>
      <c r="EN81" s="301"/>
      <c r="EO81" s="301"/>
      <c r="EP81" s="301"/>
      <c r="EQ81" s="301"/>
      <c r="ER81" s="301"/>
      <c r="ES81" s="301"/>
      <c r="ET81" s="301"/>
      <c r="EU81" s="301"/>
      <c r="EV81" s="301"/>
      <c r="EW81" s="301"/>
      <c r="EX81" s="301"/>
      <c r="EY81" s="301"/>
      <c r="EZ81" s="301"/>
      <c r="FA81" s="301"/>
      <c r="FB81" s="301"/>
      <c r="FC81" s="301"/>
      <c r="FD81" s="301"/>
      <c r="FE81" s="301"/>
      <c r="FF81" s="301"/>
      <c r="FG81" s="301"/>
      <c r="FH81" s="301"/>
      <c r="FI81" s="301"/>
      <c r="FJ81" s="301"/>
      <c r="FK81" s="301"/>
      <c r="FL81" s="301"/>
      <c r="FM81" s="301"/>
      <c r="FN81" s="301"/>
      <c r="FO81" s="301"/>
      <c r="FP81" s="301"/>
      <c r="FQ81" s="301"/>
      <c r="FR81" s="301"/>
      <c r="FS81" s="301"/>
      <c r="FT81" s="301"/>
      <c r="FU81" s="301"/>
      <c r="FV81" s="301"/>
      <c r="FW81" s="301"/>
      <c r="FX81" s="301"/>
      <c r="FY81" s="301"/>
      <c r="FZ81" s="301"/>
      <c r="GA81" s="301"/>
      <c r="GB81" s="301"/>
      <c r="GC81" s="301"/>
      <c r="GD81" s="301"/>
      <c r="GE81" s="301"/>
      <c r="GF81" s="301"/>
      <c r="GG81" s="301"/>
      <c r="GH81" s="301"/>
      <c r="GI81" s="301"/>
      <c r="GJ81" s="301"/>
      <c r="GK81" s="301"/>
      <c r="GL81" s="301"/>
      <c r="GM81" s="301"/>
      <c r="GN81" s="301"/>
      <c r="GO81" s="301"/>
      <c r="GP81" s="301"/>
      <c r="GQ81" s="301"/>
      <c r="GR81" s="301"/>
      <c r="GS81" s="301"/>
      <c r="GT81" s="301"/>
      <c r="GU81" s="301"/>
      <c r="GV81" s="301"/>
      <c r="GW81" s="301"/>
      <c r="GX81" s="301"/>
      <c r="GY81" s="301"/>
      <c r="GZ81" s="301"/>
      <c r="HA81" s="301"/>
      <c r="HB81" s="301"/>
      <c r="HC81" s="301"/>
      <c r="HD81" s="301"/>
      <c r="HE81" s="301"/>
      <c r="HF81" s="301"/>
      <c r="HG81" s="301"/>
      <c r="HH81" s="301"/>
      <c r="HI81" s="301"/>
      <c r="HJ81" s="301"/>
      <c r="HK81" s="301"/>
      <c r="HL81" s="301"/>
      <c r="HM81" s="301"/>
      <c r="HN81" s="301"/>
      <c r="HO81" s="301"/>
      <c r="HP81" s="301"/>
      <c r="HQ81" s="301"/>
      <c r="HR81" s="301"/>
      <c r="HS81" s="301"/>
      <c r="HT81" s="301"/>
      <c r="HU81" s="301"/>
      <c r="HV81" s="301"/>
      <c r="HW81" s="301"/>
      <c r="HX81" s="301"/>
      <c r="HY81" s="301"/>
      <c r="HZ81" s="301"/>
      <c r="IA81" s="301"/>
      <c r="IB81" s="301"/>
      <c r="IC81" s="301"/>
      <c r="ID81" s="301"/>
      <c r="IE81" s="301"/>
      <c r="IF81" s="301"/>
      <c r="IG81" s="301"/>
      <c r="IH81" s="301"/>
      <c r="II81" s="301"/>
      <c r="IJ81" s="301"/>
      <c r="IK81" s="301"/>
      <c r="IL81" s="301"/>
      <c r="IM81" s="301"/>
      <c r="IN81" s="301"/>
      <c r="IO81" s="301"/>
      <c r="IP81" s="301"/>
      <c r="IQ81" s="301"/>
      <c r="IR81" s="301"/>
      <c r="IS81" s="301"/>
      <c r="IT81" s="301"/>
      <c r="IU81" s="301"/>
      <c r="IV81" s="301"/>
      <c r="IW81" s="301"/>
      <c r="IX81" s="301"/>
      <c r="IY81" s="301"/>
      <c r="IZ81" s="301"/>
      <c r="JA81" s="301"/>
      <c r="JB81" s="301"/>
      <c r="JC81" s="301"/>
      <c r="JD81" s="301"/>
      <c r="JE81" s="301"/>
      <c r="JF81" s="301"/>
      <c r="JG81" s="301"/>
      <c r="JH81" s="301"/>
      <c r="JI81" s="301"/>
      <c r="JJ81" s="301"/>
      <c r="JK81" s="301"/>
      <c r="JL81" s="301"/>
      <c r="JM81" s="301"/>
      <c r="JN81" s="301"/>
      <c r="JO81" s="301"/>
      <c r="JP81" s="301"/>
      <c r="JQ81" s="301"/>
      <c r="JR81" s="301"/>
      <c r="JS81" s="301"/>
      <c r="JT81" s="301"/>
      <c r="JU81" s="301"/>
      <c r="JV81" s="301"/>
      <c r="JW81" s="301"/>
      <c r="JX81" s="301"/>
      <c r="JY81" s="301"/>
      <c r="JZ81" s="301"/>
      <c r="KA81" s="301"/>
      <c r="KB81" s="301"/>
      <c r="KC81" s="301"/>
      <c r="KD81" s="301"/>
      <c r="KE81" s="301"/>
      <c r="KF81" s="301"/>
      <c r="KG81" s="301"/>
      <c r="KH81" s="301"/>
      <c r="KI81" s="301"/>
      <c r="KJ81" s="301"/>
      <c r="KK81" s="301"/>
      <c r="KL81" s="301"/>
      <c r="KM81" s="301"/>
      <c r="KN81" s="301"/>
      <c r="KO81" s="301"/>
      <c r="KP81" s="301"/>
      <c r="KQ81" s="301"/>
      <c r="KR81" s="301"/>
      <c r="KS81" s="301"/>
      <c r="KT81" s="301"/>
      <c r="KU81" s="301"/>
      <c r="KV81" s="301"/>
      <c r="KW81" s="301"/>
      <c r="KX81" s="301"/>
      <c r="KY81" s="301"/>
      <c r="KZ81" s="301"/>
      <c r="LA81" s="301"/>
      <c r="LB81" s="301"/>
      <c r="LC81" s="301"/>
      <c r="LD81" s="301"/>
      <c r="LE81" s="301"/>
      <c r="LF81" s="301"/>
      <c r="LG81" s="301"/>
      <c r="LH81" s="301"/>
      <c r="LI81" s="301"/>
      <c r="LJ81" s="301"/>
      <c r="LK81" s="301"/>
      <c r="LL81" s="301"/>
      <c r="LM81" s="301"/>
      <c r="LN81" s="301"/>
      <c r="LO81" s="301"/>
      <c r="LP81" s="301"/>
      <c r="LQ81" s="301"/>
      <c r="LR81" s="301"/>
      <c r="LS81" s="301"/>
      <c r="LT81" s="301"/>
      <c r="LU81" s="301"/>
      <c r="LV81" s="301"/>
      <c r="LW81" s="301"/>
      <c r="LX81" s="301"/>
      <c r="LY81" s="301"/>
      <c r="LZ81" s="301"/>
      <c r="MA81" s="301"/>
      <c r="MB81" s="301"/>
      <c r="MC81" s="301"/>
      <c r="MD81" s="301"/>
      <c r="ME81" s="301"/>
      <c r="MF81" s="301"/>
      <c r="MG81" s="301"/>
      <c r="MH81" s="301"/>
      <c r="MI81" s="301"/>
      <c r="MJ81" s="301"/>
      <c r="MK81" s="301"/>
      <c r="ML81" s="301"/>
      <c r="MM81" s="301"/>
      <c r="MN81" s="301"/>
      <c r="MO81" s="301"/>
      <c r="MP81" s="301"/>
      <c r="MQ81" s="301"/>
      <c r="MR81" s="301"/>
      <c r="MS81" s="301"/>
      <c r="MT81" s="301"/>
      <c r="MU81" s="301"/>
      <c r="MV81" s="301"/>
      <c r="MW81" s="301"/>
      <c r="MX81" s="301"/>
      <c r="MY81" s="301"/>
      <c r="MZ81" s="301"/>
      <c r="NA81" s="301"/>
      <c r="NB81" s="301"/>
      <c r="NC81" s="301"/>
      <c r="ND81" s="301"/>
      <c r="NE81" s="301"/>
      <c r="NF81" s="301"/>
      <c r="NG81" s="301"/>
      <c r="NH81" s="301"/>
      <c r="NI81" s="301"/>
      <c r="NJ81" s="301"/>
      <c r="NK81" s="301"/>
      <c r="NL81" s="301"/>
      <c r="NM81" s="301"/>
      <c r="NN81" s="301"/>
      <c r="NO81" s="301"/>
      <c r="NP81" s="301"/>
      <c r="NQ81" s="301"/>
      <c r="NR81" s="301"/>
      <c r="NS81" s="301"/>
      <c r="NT81" s="301"/>
      <c r="NU81" s="301"/>
      <c r="NV81" s="301"/>
      <c r="NW81" s="301"/>
      <c r="NX81" s="301"/>
      <c r="NY81" s="301"/>
      <c r="NZ81" s="301"/>
      <c r="OA81" s="301"/>
      <c r="OB81" s="301"/>
      <c r="OC81" s="301"/>
      <c r="OD81" s="301"/>
      <c r="OE81" s="301"/>
      <c r="OF81" s="301"/>
      <c r="OG81" s="301"/>
      <c r="OH81" s="301"/>
      <c r="OI81" s="301"/>
      <c r="OJ81" s="301"/>
      <c r="OK81" s="301"/>
      <c r="OL81" s="301"/>
      <c r="OM81" s="301"/>
      <c r="ON81" s="301"/>
      <c r="OO81" s="301"/>
      <c r="OP81" s="301"/>
      <c r="OQ81" s="301"/>
      <c r="OR81" s="301"/>
      <c r="OS81" s="301"/>
      <c r="OT81" s="301"/>
      <c r="OU81" s="301"/>
      <c r="OV81" s="301"/>
      <c r="OW81" s="301"/>
      <c r="OX81" s="301"/>
      <c r="OY81" s="301"/>
      <c r="OZ81" s="301"/>
      <c r="PA81" s="301"/>
      <c r="PB81" s="301"/>
      <c r="PC81" s="301"/>
      <c r="PD81" s="301"/>
      <c r="PE81" s="301"/>
      <c r="PF81" s="301"/>
      <c r="PG81" s="301"/>
      <c r="PH81" s="301"/>
      <c r="PI81" s="301"/>
      <c r="PJ81" s="301"/>
      <c r="PK81" s="301"/>
      <c r="PL81" s="301"/>
      <c r="PM81" s="301"/>
      <c r="PN81" s="301"/>
      <c r="PO81" s="301"/>
      <c r="PP81" s="301"/>
      <c r="PQ81" s="301"/>
      <c r="PR81" s="301"/>
      <c r="PS81" s="301"/>
      <c r="PT81" s="301"/>
      <c r="PU81" s="301"/>
      <c r="PV81" s="301"/>
      <c r="PW81" s="301"/>
      <c r="PX81" s="301"/>
      <c r="PY81" s="301"/>
      <c r="PZ81" s="301"/>
      <c r="QA81" s="301"/>
      <c r="QB81" s="301"/>
      <c r="QC81" s="301"/>
      <c r="QD81" s="301"/>
      <c r="QE81" s="301"/>
      <c r="QF81" s="301"/>
      <c r="QG81" s="301"/>
      <c r="QH81" s="301"/>
      <c r="QI81" s="301"/>
      <c r="QJ81" s="301"/>
      <c r="QK81" s="301"/>
      <c r="QL81" s="301"/>
      <c r="QM81" s="301"/>
      <c r="QN81" s="301"/>
      <c r="QO81" s="301"/>
      <c r="QP81" s="301"/>
      <c r="QQ81" s="301"/>
      <c r="QR81" s="301"/>
      <c r="QS81" s="301"/>
      <c r="QT81" s="301"/>
      <c r="QU81" s="301"/>
      <c r="QV81" s="301"/>
      <c r="QW81" s="301"/>
      <c r="QX81" s="301"/>
      <c r="QY81" s="301"/>
      <c r="QZ81" s="301"/>
      <c r="RA81" s="301"/>
      <c r="RB81" s="301"/>
      <c r="RC81" s="301"/>
      <c r="RD81" s="301"/>
      <c r="RE81" s="301"/>
      <c r="RF81" s="301"/>
      <c r="RG81" s="301"/>
      <c r="RH81" s="301"/>
      <c r="RI81" s="301"/>
      <c r="RJ81" s="301"/>
      <c r="RK81" s="301"/>
      <c r="RL81" s="301"/>
      <c r="RM81" s="301"/>
      <c r="RN81" s="301"/>
      <c r="RO81" s="301"/>
      <c r="RP81" s="301"/>
      <c r="RQ81" s="301"/>
      <c r="RR81" s="301"/>
      <c r="RS81" s="301"/>
      <c r="RT81" s="301"/>
      <c r="RU81" s="301"/>
      <c r="RV81" s="301"/>
      <c r="RW81" s="301"/>
      <c r="RX81" s="301"/>
      <c r="RY81" s="301"/>
      <c r="RZ81" s="301"/>
      <c r="SA81" s="301"/>
      <c r="SB81" s="301"/>
      <c r="SC81" s="301"/>
      <c r="SD81" s="301"/>
      <c r="SE81" s="301"/>
      <c r="SF81" s="301"/>
      <c r="SG81" s="301"/>
      <c r="SH81" s="301"/>
      <c r="SI81" s="301"/>
      <c r="SJ81" s="301"/>
      <c r="SK81" s="301"/>
      <c r="SL81" s="301"/>
      <c r="SM81" s="301"/>
      <c r="SN81" s="301"/>
      <c r="SO81" s="301"/>
      <c r="SP81" s="301"/>
      <c r="SQ81" s="301"/>
      <c r="SR81" s="301"/>
      <c r="SS81" s="301"/>
      <c r="ST81" s="301"/>
      <c r="SU81" s="301"/>
      <c r="SV81" s="301"/>
      <c r="SW81" s="301"/>
      <c r="SX81" s="301"/>
      <c r="SY81" s="301"/>
      <c r="SZ81" s="301"/>
      <c r="TA81" s="301"/>
      <c r="TB81" s="301"/>
      <c r="TC81" s="301"/>
      <c r="TD81" s="301"/>
      <c r="TE81" s="301"/>
      <c r="TF81" s="301"/>
      <c r="TG81" s="301"/>
      <c r="TH81" s="301"/>
      <c r="TI81" s="301"/>
      <c r="TJ81" s="301"/>
      <c r="TK81" s="301"/>
      <c r="TL81" s="301"/>
      <c r="TM81" s="301"/>
      <c r="TN81" s="301"/>
      <c r="TO81" s="301"/>
      <c r="TP81" s="301"/>
      <c r="TQ81" s="301"/>
      <c r="TR81" s="301"/>
      <c r="TS81" s="301"/>
      <c r="TT81" s="301"/>
      <c r="TU81" s="301"/>
      <c r="TV81" s="301"/>
      <c r="TW81" s="301"/>
      <c r="TX81" s="301"/>
      <c r="TY81" s="301"/>
      <c r="TZ81" s="301"/>
      <c r="UA81" s="301"/>
      <c r="UB81" s="301"/>
      <c r="UC81" s="301"/>
      <c r="UD81" s="301"/>
      <c r="UE81" s="301"/>
      <c r="UF81" s="301"/>
      <c r="UG81" s="301"/>
      <c r="UH81" s="301"/>
      <c r="UI81" s="301"/>
      <c r="UJ81" s="301"/>
      <c r="UK81" s="301"/>
      <c r="UL81" s="301"/>
      <c r="UM81" s="301"/>
      <c r="UN81" s="301"/>
      <c r="UO81" s="301"/>
      <c r="UP81" s="301"/>
      <c r="UQ81" s="301"/>
      <c r="UR81" s="301"/>
      <c r="US81" s="301"/>
      <c r="UT81" s="301"/>
      <c r="UU81" s="301"/>
      <c r="UV81" s="301"/>
      <c r="UW81" s="301"/>
      <c r="UX81" s="301"/>
      <c r="UY81" s="301"/>
      <c r="UZ81" s="301"/>
      <c r="VA81" s="301"/>
      <c r="VB81" s="301"/>
      <c r="VC81" s="301"/>
      <c r="VD81" s="301"/>
      <c r="VE81" s="301"/>
      <c r="VF81" s="301"/>
      <c r="VG81" s="301"/>
      <c r="VH81" s="301"/>
      <c r="VI81" s="301"/>
      <c r="VJ81" s="301"/>
      <c r="VK81" s="301"/>
      <c r="VL81" s="301"/>
      <c r="VM81" s="301"/>
      <c r="VN81" s="301"/>
      <c r="VO81" s="301"/>
      <c r="VP81" s="301"/>
      <c r="VQ81" s="301"/>
      <c r="VR81" s="301"/>
      <c r="VS81" s="301"/>
      <c r="VT81" s="301"/>
      <c r="VU81" s="301"/>
      <c r="VV81" s="301"/>
      <c r="VW81" s="301"/>
      <c r="VX81" s="301"/>
      <c r="VY81" s="301"/>
      <c r="VZ81" s="301"/>
      <c r="WA81" s="301"/>
      <c r="WB81" s="301"/>
      <c r="WC81" s="301"/>
      <c r="WD81" s="301"/>
      <c r="WE81" s="301"/>
      <c r="WF81" s="301"/>
      <c r="WG81" s="301"/>
      <c r="WH81" s="301"/>
      <c r="WI81" s="301"/>
      <c r="WJ81" s="301"/>
      <c r="WK81" s="301"/>
      <c r="WL81" s="301"/>
      <c r="WM81" s="301"/>
      <c r="WN81" s="301"/>
      <c r="WO81" s="301"/>
      <c r="WP81" s="301"/>
      <c r="WQ81" s="301"/>
      <c r="WR81" s="301"/>
      <c r="WS81" s="301"/>
      <c r="WT81" s="301"/>
      <c r="WU81" s="301"/>
      <c r="WV81" s="301"/>
      <c r="WW81" s="301"/>
      <c r="WX81" s="301"/>
      <c r="WY81" s="301"/>
      <c r="WZ81" s="301"/>
      <c r="XA81" s="301"/>
      <c r="XB81" s="301"/>
      <c r="XC81" s="301"/>
      <c r="XD81" s="301"/>
      <c r="XE81" s="301"/>
      <c r="XF81" s="301"/>
      <c r="XG81" s="301"/>
      <c r="XH81" s="301"/>
      <c r="XI81" s="301"/>
      <c r="XJ81" s="301"/>
      <c r="XK81" s="301"/>
      <c r="XL81" s="301"/>
      <c r="XM81" s="301"/>
      <c r="XN81" s="301"/>
      <c r="XO81" s="301"/>
      <c r="XP81" s="301"/>
      <c r="XQ81" s="301"/>
      <c r="XR81" s="301"/>
      <c r="XS81" s="301"/>
      <c r="XT81" s="301"/>
      <c r="XU81" s="301"/>
      <c r="XV81" s="301"/>
      <c r="XW81" s="301"/>
      <c r="XX81" s="301"/>
      <c r="XY81" s="301"/>
      <c r="XZ81" s="301"/>
      <c r="YA81" s="301"/>
      <c r="YB81" s="301"/>
      <c r="YC81" s="301"/>
      <c r="YD81" s="301"/>
      <c r="YE81" s="301"/>
      <c r="YF81" s="301"/>
      <c r="YG81" s="301"/>
      <c r="YH81" s="301"/>
      <c r="YI81" s="301"/>
      <c r="YJ81" s="301"/>
      <c r="YK81" s="301"/>
      <c r="YL81" s="301"/>
      <c r="YM81" s="301"/>
      <c r="YN81" s="301"/>
      <c r="YO81" s="301"/>
      <c r="YP81" s="301"/>
      <c r="YQ81" s="301"/>
      <c r="YR81" s="301"/>
      <c r="YS81" s="301"/>
      <c r="YT81" s="301"/>
      <c r="YU81" s="301"/>
      <c r="YV81" s="301"/>
      <c r="YW81" s="301"/>
      <c r="YX81" s="301"/>
      <c r="YY81" s="301"/>
      <c r="YZ81" s="301"/>
      <c r="ZA81" s="301"/>
      <c r="ZB81" s="301"/>
      <c r="ZC81" s="301"/>
      <c r="ZD81" s="301"/>
      <c r="ZE81" s="301"/>
      <c r="ZF81" s="301"/>
      <c r="ZG81" s="301"/>
      <c r="ZH81" s="301"/>
      <c r="ZI81" s="301"/>
      <c r="ZJ81" s="301"/>
      <c r="ZK81" s="301"/>
      <c r="ZL81" s="301"/>
      <c r="ZM81" s="301"/>
      <c r="ZN81" s="301"/>
      <c r="ZO81" s="301"/>
      <c r="ZP81" s="301"/>
      <c r="ZQ81" s="301"/>
      <c r="ZR81" s="301"/>
      <c r="ZS81" s="301"/>
      <c r="ZT81" s="301"/>
      <c r="ZU81" s="301"/>
      <c r="ZV81" s="301"/>
      <c r="ZW81" s="301"/>
      <c r="ZX81" s="301"/>
      <c r="ZY81" s="301"/>
      <c r="ZZ81" s="301"/>
      <c r="AAA81" s="301"/>
      <c r="AAB81" s="301"/>
      <c r="AAC81" s="301"/>
      <c r="AAD81" s="301"/>
      <c r="AAE81" s="301"/>
      <c r="AAF81" s="301"/>
      <c r="AAG81" s="301"/>
      <c r="AAH81" s="301"/>
      <c r="AAI81" s="301"/>
      <c r="AAJ81" s="301"/>
      <c r="AAK81" s="301"/>
      <c r="AAL81" s="301"/>
      <c r="AAM81" s="301"/>
      <c r="AAN81" s="301"/>
      <c r="AAO81" s="301"/>
      <c r="AAP81" s="301"/>
      <c r="AAQ81" s="301"/>
      <c r="AAR81" s="301"/>
      <c r="AAS81" s="301"/>
      <c r="AAT81" s="301"/>
      <c r="AAU81" s="301"/>
      <c r="AAV81" s="301"/>
      <c r="AAW81" s="301"/>
      <c r="AAX81" s="301"/>
      <c r="AAY81" s="301"/>
      <c r="AAZ81" s="301"/>
      <c r="ABA81" s="301"/>
      <c r="ABB81" s="301"/>
      <c r="ABC81" s="301"/>
      <c r="ABD81" s="301"/>
      <c r="ABE81" s="301"/>
      <c r="ABF81" s="301"/>
      <c r="ABG81" s="301"/>
      <c r="ABH81" s="301"/>
      <c r="ABI81" s="301"/>
      <c r="ABJ81" s="301"/>
      <c r="ABK81" s="301"/>
      <c r="ABL81" s="301"/>
      <c r="ABM81" s="301"/>
      <c r="ABN81" s="301"/>
      <c r="ABO81" s="301"/>
      <c r="ABP81" s="301"/>
      <c r="ABQ81" s="301"/>
      <c r="ABR81" s="301"/>
      <c r="ABS81" s="301"/>
      <c r="ABT81" s="301"/>
      <c r="ABU81" s="301"/>
      <c r="ABV81" s="301"/>
      <c r="ABW81" s="301"/>
      <c r="ABX81" s="301"/>
      <c r="ABY81" s="301"/>
      <c r="ABZ81" s="301"/>
      <c r="ACA81" s="301"/>
      <c r="ACB81" s="301"/>
      <c r="ACC81" s="301"/>
      <c r="ACD81" s="301"/>
      <c r="ACE81" s="301"/>
      <c r="ACF81" s="301"/>
      <c r="ACG81" s="301"/>
      <c r="ACH81" s="301"/>
      <c r="ACI81" s="301"/>
      <c r="ACJ81" s="301"/>
      <c r="ACK81" s="301"/>
      <c r="ACL81" s="301"/>
      <c r="ACM81" s="301"/>
      <c r="ACN81" s="301"/>
      <c r="ACO81" s="301"/>
      <c r="ACP81" s="301"/>
      <c r="ACQ81" s="301"/>
      <c r="ACR81" s="301"/>
      <c r="ACS81" s="301"/>
      <c r="ACT81" s="301"/>
      <c r="ACU81" s="301"/>
      <c r="ACV81" s="301"/>
      <c r="ACW81" s="301"/>
      <c r="ACX81" s="301"/>
      <c r="ACY81" s="301"/>
      <c r="ACZ81" s="301"/>
      <c r="ADA81" s="301"/>
      <c r="ADB81" s="301"/>
      <c r="ADC81" s="301"/>
      <c r="ADD81" s="301"/>
      <c r="ADE81" s="301"/>
      <c r="ADF81" s="301"/>
      <c r="ADG81" s="301"/>
      <c r="ADH81" s="301"/>
      <c r="ADI81" s="301"/>
      <c r="ADJ81" s="301"/>
      <c r="ADK81" s="301"/>
      <c r="ADL81" s="301"/>
      <c r="ADM81" s="301"/>
      <c r="ADN81" s="301"/>
      <c r="ADO81" s="301"/>
      <c r="ADP81" s="301"/>
      <c r="ADQ81" s="301"/>
      <c r="ADR81" s="301"/>
      <c r="ADS81" s="301"/>
      <c r="ADT81" s="301"/>
      <c r="ADU81" s="301"/>
      <c r="ADV81" s="301"/>
      <c r="ADW81" s="301"/>
      <c r="ADX81" s="301"/>
      <c r="ADY81" s="301"/>
      <c r="ADZ81" s="301"/>
      <c r="AEA81" s="301"/>
      <c r="AEB81" s="301"/>
      <c r="AEC81" s="301"/>
      <c r="AED81" s="301"/>
      <c r="AEE81" s="301"/>
      <c r="AEF81" s="301"/>
      <c r="AEG81" s="301"/>
      <c r="AEH81" s="301"/>
      <c r="AEI81" s="301"/>
      <c r="AEJ81" s="301"/>
      <c r="AEK81" s="301"/>
      <c r="AEL81" s="301"/>
      <c r="AEM81" s="301"/>
      <c r="AEN81" s="301"/>
      <c r="AEO81" s="301"/>
      <c r="AEP81" s="301"/>
      <c r="AEQ81" s="301"/>
      <c r="AER81" s="301"/>
      <c r="AES81" s="301"/>
      <c r="AET81" s="301"/>
      <c r="AEU81" s="301"/>
      <c r="AEV81" s="301"/>
      <c r="AEW81" s="301"/>
      <c r="AEX81" s="301"/>
      <c r="AEY81" s="301"/>
      <c r="AEZ81" s="301"/>
      <c r="AFA81" s="301"/>
      <c r="AFB81" s="301"/>
      <c r="AFC81" s="301"/>
      <c r="AFD81" s="301"/>
      <c r="AFE81" s="301"/>
      <c r="AFF81" s="301"/>
      <c r="AFG81" s="301"/>
      <c r="AFH81" s="301"/>
      <c r="AFI81" s="301"/>
      <c r="AFJ81" s="301"/>
      <c r="AFK81" s="301"/>
      <c r="AFL81" s="301"/>
      <c r="AFM81" s="301"/>
      <c r="AFN81" s="301"/>
      <c r="AFO81" s="301"/>
      <c r="AFP81" s="301"/>
      <c r="AFQ81" s="301"/>
      <c r="AFR81" s="301"/>
      <c r="AFS81" s="301"/>
      <c r="AFT81" s="301"/>
      <c r="AFU81" s="301"/>
      <c r="AFV81" s="301"/>
      <c r="AFW81" s="301"/>
      <c r="AFX81" s="301"/>
      <c r="AFY81" s="301"/>
      <c r="AFZ81" s="301"/>
      <c r="AGA81" s="301"/>
      <c r="AGB81" s="301"/>
      <c r="AGC81" s="301"/>
      <c r="AGD81" s="301"/>
      <c r="AGE81" s="301"/>
      <c r="AGF81" s="301"/>
      <c r="AGG81" s="301"/>
      <c r="AGH81" s="301"/>
      <c r="AGI81" s="301"/>
      <c r="AGJ81" s="301"/>
      <c r="AGK81" s="301"/>
      <c r="AGL81" s="301"/>
      <c r="AGM81" s="301"/>
      <c r="AGN81" s="301"/>
      <c r="AGO81" s="301"/>
      <c r="AGP81" s="301"/>
      <c r="AGQ81" s="301"/>
      <c r="AGR81" s="301"/>
      <c r="AGS81" s="301"/>
      <c r="AGT81" s="301"/>
      <c r="AGU81" s="301"/>
      <c r="AGV81" s="301"/>
      <c r="AGW81" s="301"/>
      <c r="AGX81" s="301"/>
      <c r="AGY81" s="301"/>
      <c r="AGZ81" s="301"/>
      <c r="AHA81" s="301"/>
      <c r="AHB81" s="301"/>
      <c r="AHC81" s="301"/>
      <c r="AHD81" s="301"/>
      <c r="AHE81" s="301"/>
      <c r="AHF81" s="301"/>
      <c r="AHG81" s="301"/>
      <c r="AHH81" s="301"/>
      <c r="AHI81" s="301"/>
      <c r="AHJ81" s="301"/>
      <c r="AHK81" s="301"/>
      <c r="AHL81" s="301"/>
      <c r="AHM81" s="301"/>
      <c r="AHN81" s="301"/>
      <c r="AHO81" s="301"/>
      <c r="AHP81" s="301"/>
      <c r="AHQ81" s="301"/>
      <c r="AHR81" s="301"/>
      <c r="AHS81" s="301"/>
      <c r="AHT81" s="301"/>
      <c r="AHU81" s="301"/>
      <c r="AHV81" s="301"/>
      <c r="AHW81" s="301"/>
      <c r="AHX81" s="301"/>
      <c r="AHY81" s="301"/>
      <c r="AHZ81" s="301"/>
      <c r="AIA81" s="301"/>
      <c r="AIB81" s="301"/>
      <c r="AIC81" s="301"/>
      <c r="AID81" s="301"/>
      <c r="AIE81" s="301"/>
      <c r="AIF81" s="301"/>
      <c r="AIG81" s="301"/>
      <c r="AIH81" s="301"/>
      <c r="AII81" s="301"/>
      <c r="AIJ81" s="301"/>
      <c r="AIK81" s="301"/>
      <c r="AIL81" s="301"/>
      <c r="AIM81" s="301"/>
      <c r="AIN81" s="301"/>
      <c r="AIO81" s="301"/>
      <c r="AIP81" s="301"/>
      <c r="AIQ81" s="301"/>
      <c r="AIR81" s="301"/>
      <c r="AIS81" s="301"/>
      <c r="AIT81" s="301"/>
      <c r="AIU81" s="301"/>
      <c r="AIV81" s="301"/>
      <c r="AIW81" s="301"/>
      <c r="AIX81" s="301"/>
      <c r="AIY81" s="301"/>
      <c r="AIZ81" s="301"/>
      <c r="AJA81" s="301"/>
      <c r="AJB81" s="301"/>
      <c r="AJC81" s="301"/>
      <c r="AJD81" s="301"/>
      <c r="AJE81" s="301"/>
      <c r="AJF81" s="301"/>
      <c r="AJG81" s="301"/>
      <c r="AJH81" s="301"/>
      <c r="AJI81" s="301"/>
      <c r="AJJ81" s="301"/>
      <c r="AJK81" s="301"/>
      <c r="AJL81" s="301"/>
      <c r="AJM81" s="301"/>
      <c r="AJN81" s="301"/>
      <c r="AJO81" s="301"/>
      <c r="AJP81" s="301"/>
      <c r="AJQ81" s="301"/>
      <c r="AJR81" s="301"/>
      <c r="AJS81" s="301"/>
      <c r="AJT81" s="301"/>
      <c r="AJU81" s="301"/>
      <c r="AJV81" s="301"/>
      <c r="AJW81" s="301"/>
      <c r="AJX81" s="301"/>
      <c r="AJY81" s="301"/>
      <c r="AJZ81" s="301"/>
      <c r="AKA81" s="301"/>
      <c r="AKB81" s="301"/>
      <c r="AKC81" s="301"/>
      <c r="AKD81" s="301"/>
      <c r="AKE81" s="301"/>
      <c r="AKF81" s="301"/>
      <c r="AKG81" s="301"/>
      <c r="AKH81" s="301"/>
      <c r="AKI81" s="301"/>
      <c r="AKJ81" s="301"/>
      <c r="AKK81" s="301"/>
      <c r="AKL81" s="301"/>
      <c r="AKM81" s="301"/>
      <c r="AKN81" s="301"/>
      <c r="AKO81" s="301"/>
      <c r="AKP81" s="301"/>
      <c r="AKQ81" s="301"/>
      <c r="AKR81" s="301"/>
      <c r="AKS81" s="301"/>
      <c r="AKT81" s="301"/>
      <c r="AKU81" s="301"/>
      <c r="AKV81" s="301"/>
      <c r="AKW81" s="301"/>
      <c r="AKX81" s="301"/>
      <c r="AKY81" s="301"/>
      <c r="AKZ81" s="301"/>
      <c r="ALA81" s="301"/>
      <c r="ALB81" s="301"/>
      <c r="ALC81" s="301"/>
      <c r="ALD81" s="301"/>
      <c r="ALE81" s="301"/>
      <c r="ALF81" s="301"/>
      <c r="ALG81" s="301"/>
      <c r="ALH81" s="301"/>
      <c r="ALI81" s="301"/>
      <c r="ALJ81" s="301"/>
      <c r="ALK81" s="301"/>
      <c r="ALL81" s="301"/>
      <c r="ALM81" s="301"/>
      <c r="ALN81" s="301"/>
      <c r="ALO81" s="301"/>
      <c r="ALP81" s="301"/>
      <c r="ALQ81" s="301"/>
      <c r="ALR81" s="301"/>
      <c r="ALS81" s="301"/>
      <c r="ALT81" s="301"/>
      <c r="ALU81" s="301"/>
      <c r="ALV81" s="301"/>
      <c r="ALW81" s="301"/>
      <c r="ALX81" s="301"/>
      <c r="ALY81" s="301"/>
      <c r="ALZ81" s="301"/>
      <c r="AMA81" s="301"/>
      <c r="AMB81" s="301"/>
      <c r="AMC81" s="301"/>
      <c r="AMD81" s="301"/>
      <c r="AME81" s="301"/>
      <c r="AMF81" s="301"/>
      <c r="AMG81" s="301"/>
      <c r="AMH81" s="301"/>
      <c r="AMI81" s="301"/>
      <c r="AMJ81" s="301"/>
      <c r="AMK81" s="301"/>
    </row>
    <row r="82" spans="1:1025" ht="18" customHeight="1" thickBot="1" x14ac:dyDescent="0.25">
      <c r="A82" s="302" t="s">
        <v>18</v>
      </c>
      <c r="B82" s="303" t="s">
        <v>19</v>
      </c>
      <c r="C82" s="356" t="s">
        <v>11</v>
      </c>
      <c r="D82" s="304" t="s">
        <v>94</v>
      </c>
      <c r="E82" s="304" t="s">
        <v>20</v>
      </c>
      <c r="F82" s="305" t="s">
        <v>21</v>
      </c>
      <c r="G82" s="294"/>
      <c r="H82" s="301"/>
      <c r="I82" s="301"/>
      <c r="J82" s="301"/>
      <c r="K82" s="301"/>
      <c r="L82" s="301"/>
      <c r="M82" s="301"/>
      <c r="N82" s="301"/>
      <c r="O82" s="301"/>
      <c r="P82" s="301"/>
      <c r="Q82" s="301"/>
      <c r="R82" s="301"/>
      <c r="S82" s="301"/>
      <c r="T82" s="301"/>
      <c r="U82" s="301"/>
      <c r="V82" s="301"/>
      <c r="W82" s="301"/>
      <c r="X82" s="301"/>
      <c r="Y82" s="301"/>
      <c r="Z82" s="301"/>
      <c r="AA82" s="301"/>
      <c r="AB82" s="301"/>
      <c r="AC82" s="301"/>
      <c r="AD82" s="301"/>
      <c r="AE82" s="301"/>
      <c r="AF82" s="301"/>
      <c r="AG82" s="301"/>
      <c r="AH82" s="301"/>
      <c r="AI82" s="301"/>
      <c r="AJ82" s="301"/>
      <c r="AK82" s="301"/>
      <c r="AL82" s="301"/>
      <c r="AM82" s="301"/>
      <c r="AN82" s="301"/>
      <c r="AO82" s="301"/>
      <c r="AP82" s="301"/>
      <c r="AQ82" s="301"/>
      <c r="AR82" s="301"/>
      <c r="AS82" s="301"/>
      <c r="AT82" s="301"/>
      <c r="AU82" s="301"/>
      <c r="AV82" s="301"/>
      <c r="AW82" s="301"/>
      <c r="AX82" s="301"/>
      <c r="AY82" s="301"/>
      <c r="AZ82" s="301"/>
      <c r="BA82" s="301"/>
      <c r="BB82" s="301"/>
      <c r="BC82" s="301"/>
      <c r="BD82" s="301"/>
      <c r="BE82" s="301"/>
      <c r="BF82" s="301"/>
      <c r="BG82" s="301"/>
      <c r="BH82" s="301"/>
      <c r="BI82" s="301"/>
      <c r="BJ82" s="301"/>
      <c r="BK82" s="301"/>
      <c r="BL82" s="301"/>
      <c r="BM82" s="301"/>
      <c r="BN82" s="301"/>
      <c r="BO82" s="301"/>
      <c r="BP82" s="301"/>
      <c r="BQ82" s="301"/>
      <c r="BR82" s="301"/>
      <c r="BS82" s="301"/>
      <c r="BT82" s="301"/>
      <c r="BU82" s="301"/>
      <c r="BV82" s="301"/>
      <c r="BW82" s="301"/>
      <c r="BX82" s="301"/>
      <c r="BY82" s="301"/>
      <c r="BZ82" s="301"/>
      <c r="CA82" s="301"/>
      <c r="CB82" s="301"/>
      <c r="CC82" s="301"/>
      <c r="CD82" s="301"/>
      <c r="CE82" s="301"/>
      <c r="CF82" s="301"/>
      <c r="CG82" s="301"/>
      <c r="CH82" s="301"/>
      <c r="CI82" s="301"/>
      <c r="CJ82" s="301"/>
      <c r="CK82" s="301"/>
      <c r="CL82" s="301"/>
      <c r="CM82" s="301"/>
      <c r="CN82" s="301"/>
      <c r="CO82" s="301"/>
      <c r="CP82" s="301"/>
      <c r="CQ82" s="301"/>
      <c r="CR82" s="301"/>
      <c r="CS82" s="301"/>
      <c r="CT82" s="301"/>
      <c r="CU82" s="301"/>
      <c r="CV82" s="301"/>
      <c r="CW82" s="301"/>
      <c r="CX82" s="301"/>
      <c r="CY82" s="301"/>
      <c r="CZ82" s="301"/>
      <c r="DA82" s="301"/>
      <c r="DB82" s="301"/>
      <c r="DC82" s="301"/>
      <c r="DD82" s="301"/>
      <c r="DE82" s="301"/>
      <c r="DF82" s="301"/>
      <c r="DG82" s="301"/>
      <c r="DH82" s="301"/>
      <c r="DI82" s="301"/>
      <c r="DJ82" s="301"/>
      <c r="DK82" s="301"/>
      <c r="DL82" s="301"/>
      <c r="DM82" s="301"/>
      <c r="DN82" s="301"/>
      <c r="DO82" s="301"/>
      <c r="DP82" s="301"/>
      <c r="DQ82" s="301"/>
      <c r="DR82" s="301"/>
      <c r="DS82" s="301"/>
      <c r="DT82" s="301"/>
      <c r="DU82" s="301"/>
      <c r="DV82" s="301"/>
      <c r="DW82" s="301"/>
      <c r="DX82" s="301"/>
      <c r="DY82" s="301"/>
      <c r="DZ82" s="301"/>
      <c r="EA82" s="301"/>
      <c r="EB82" s="301"/>
      <c r="EC82" s="301"/>
      <c r="ED82" s="301"/>
      <c r="EE82" s="301"/>
      <c r="EF82" s="301"/>
      <c r="EG82" s="301"/>
      <c r="EH82" s="301"/>
      <c r="EI82" s="301"/>
      <c r="EJ82" s="301"/>
      <c r="EK82" s="301"/>
      <c r="EL82" s="301"/>
      <c r="EM82" s="301"/>
      <c r="EN82" s="301"/>
      <c r="EO82" s="301"/>
      <c r="EP82" s="301"/>
      <c r="EQ82" s="301"/>
      <c r="ER82" s="301"/>
      <c r="ES82" s="301"/>
      <c r="ET82" s="301"/>
      <c r="EU82" s="301"/>
      <c r="EV82" s="301"/>
      <c r="EW82" s="301"/>
      <c r="EX82" s="301"/>
      <c r="EY82" s="301"/>
      <c r="EZ82" s="301"/>
      <c r="FA82" s="301"/>
      <c r="FB82" s="301"/>
      <c r="FC82" s="301"/>
      <c r="FD82" s="301"/>
      <c r="FE82" s="301"/>
      <c r="FF82" s="301"/>
      <c r="FG82" s="301"/>
      <c r="FH82" s="301"/>
      <c r="FI82" s="301"/>
      <c r="FJ82" s="301"/>
      <c r="FK82" s="301"/>
      <c r="FL82" s="301"/>
      <c r="FM82" s="301"/>
      <c r="FN82" s="301"/>
      <c r="FO82" s="301"/>
      <c r="FP82" s="301"/>
      <c r="FQ82" s="301"/>
      <c r="FR82" s="301"/>
      <c r="FS82" s="301"/>
      <c r="FT82" s="301"/>
      <c r="FU82" s="301"/>
      <c r="FV82" s="301"/>
      <c r="FW82" s="301"/>
      <c r="FX82" s="301"/>
      <c r="FY82" s="301"/>
      <c r="FZ82" s="301"/>
      <c r="GA82" s="301"/>
      <c r="GB82" s="301"/>
      <c r="GC82" s="301"/>
      <c r="GD82" s="301"/>
      <c r="GE82" s="301"/>
      <c r="GF82" s="301"/>
      <c r="GG82" s="301"/>
      <c r="GH82" s="301"/>
      <c r="GI82" s="301"/>
      <c r="GJ82" s="301"/>
      <c r="GK82" s="301"/>
      <c r="GL82" s="301"/>
      <c r="GM82" s="301"/>
      <c r="GN82" s="301"/>
      <c r="GO82" s="301"/>
      <c r="GP82" s="301"/>
      <c r="GQ82" s="301"/>
      <c r="GR82" s="301"/>
      <c r="GS82" s="301"/>
      <c r="GT82" s="301"/>
      <c r="GU82" s="301"/>
      <c r="GV82" s="301"/>
      <c r="GW82" s="301"/>
      <c r="GX82" s="301"/>
      <c r="GY82" s="301"/>
      <c r="GZ82" s="301"/>
      <c r="HA82" s="301"/>
      <c r="HB82" s="301"/>
      <c r="HC82" s="301"/>
      <c r="HD82" s="301"/>
      <c r="HE82" s="301"/>
      <c r="HF82" s="301"/>
      <c r="HG82" s="301"/>
      <c r="HH82" s="301"/>
      <c r="HI82" s="301"/>
      <c r="HJ82" s="301"/>
      <c r="HK82" s="301"/>
      <c r="HL82" s="301"/>
      <c r="HM82" s="301"/>
      <c r="HN82" s="301"/>
      <c r="HO82" s="301"/>
      <c r="HP82" s="301"/>
      <c r="HQ82" s="301"/>
      <c r="HR82" s="301"/>
      <c r="HS82" s="301"/>
      <c r="HT82" s="301"/>
      <c r="HU82" s="301"/>
      <c r="HV82" s="301"/>
      <c r="HW82" s="301"/>
      <c r="HX82" s="301"/>
      <c r="HY82" s="301"/>
      <c r="HZ82" s="301"/>
      <c r="IA82" s="301"/>
      <c r="IB82" s="301"/>
      <c r="IC82" s="301"/>
      <c r="ID82" s="301"/>
      <c r="IE82" s="301"/>
      <c r="IF82" s="301"/>
      <c r="IG82" s="301"/>
      <c r="IH82" s="301"/>
      <c r="II82" s="301"/>
      <c r="IJ82" s="301"/>
      <c r="IK82" s="301"/>
      <c r="IL82" s="301"/>
      <c r="IM82" s="301"/>
      <c r="IN82" s="301"/>
      <c r="IO82" s="301"/>
      <c r="IP82" s="301"/>
      <c r="IQ82" s="301"/>
      <c r="IR82" s="301"/>
      <c r="IS82" s="301"/>
      <c r="IT82" s="301"/>
      <c r="IU82" s="301"/>
      <c r="IV82" s="301"/>
      <c r="IW82" s="301"/>
      <c r="IX82" s="301"/>
      <c r="IY82" s="301"/>
      <c r="IZ82" s="301"/>
      <c r="JA82" s="301"/>
      <c r="JB82" s="301"/>
      <c r="JC82" s="301"/>
      <c r="JD82" s="301"/>
      <c r="JE82" s="301"/>
      <c r="JF82" s="301"/>
      <c r="JG82" s="301"/>
      <c r="JH82" s="301"/>
      <c r="JI82" s="301"/>
      <c r="JJ82" s="301"/>
      <c r="JK82" s="301"/>
      <c r="JL82" s="301"/>
      <c r="JM82" s="301"/>
      <c r="JN82" s="301"/>
      <c r="JO82" s="301"/>
      <c r="JP82" s="301"/>
      <c r="JQ82" s="301"/>
      <c r="JR82" s="301"/>
      <c r="JS82" s="301"/>
      <c r="JT82" s="301"/>
      <c r="JU82" s="301"/>
      <c r="JV82" s="301"/>
      <c r="JW82" s="301"/>
      <c r="JX82" s="301"/>
      <c r="JY82" s="301"/>
      <c r="JZ82" s="301"/>
      <c r="KA82" s="301"/>
      <c r="KB82" s="301"/>
      <c r="KC82" s="301"/>
      <c r="KD82" s="301"/>
      <c r="KE82" s="301"/>
      <c r="KF82" s="301"/>
      <c r="KG82" s="301"/>
      <c r="KH82" s="301"/>
      <c r="KI82" s="301"/>
      <c r="KJ82" s="301"/>
      <c r="KK82" s="301"/>
      <c r="KL82" s="301"/>
      <c r="KM82" s="301"/>
      <c r="KN82" s="301"/>
      <c r="KO82" s="301"/>
      <c r="KP82" s="301"/>
      <c r="KQ82" s="301"/>
      <c r="KR82" s="301"/>
      <c r="KS82" s="301"/>
      <c r="KT82" s="301"/>
      <c r="KU82" s="301"/>
      <c r="KV82" s="301"/>
      <c r="KW82" s="301"/>
      <c r="KX82" s="301"/>
      <c r="KY82" s="301"/>
      <c r="KZ82" s="301"/>
      <c r="LA82" s="301"/>
      <c r="LB82" s="301"/>
      <c r="LC82" s="301"/>
      <c r="LD82" s="301"/>
      <c r="LE82" s="301"/>
      <c r="LF82" s="301"/>
      <c r="LG82" s="301"/>
      <c r="LH82" s="301"/>
      <c r="LI82" s="301"/>
      <c r="LJ82" s="301"/>
      <c r="LK82" s="301"/>
      <c r="LL82" s="301"/>
      <c r="LM82" s="301"/>
      <c r="LN82" s="301"/>
      <c r="LO82" s="301"/>
      <c r="LP82" s="301"/>
      <c r="LQ82" s="301"/>
      <c r="LR82" s="301"/>
      <c r="LS82" s="301"/>
      <c r="LT82" s="301"/>
      <c r="LU82" s="301"/>
      <c r="LV82" s="301"/>
      <c r="LW82" s="301"/>
      <c r="LX82" s="301"/>
      <c r="LY82" s="301"/>
      <c r="LZ82" s="301"/>
      <c r="MA82" s="301"/>
      <c r="MB82" s="301"/>
      <c r="MC82" s="301"/>
      <c r="MD82" s="301"/>
      <c r="ME82" s="301"/>
      <c r="MF82" s="301"/>
      <c r="MG82" s="301"/>
      <c r="MH82" s="301"/>
      <c r="MI82" s="301"/>
      <c r="MJ82" s="301"/>
      <c r="MK82" s="301"/>
      <c r="ML82" s="301"/>
      <c r="MM82" s="301"/>
      <c r="MN82" s="301"/>
      <c r="MO82" s="301"/>
      <c r="MP82" s="301"/>
      <c r="MQ82" s="301"/>
      <c r="MR82" s="301"/>
      <c r="MS82" s="301"/>
      <c r="MT82" s="301"/>
      <c r="MU82" s="301"/>
      <c r="MV82" s="301"/>
      <c r="MW82" s="301"/>
      <c r="MX82" s="301"/>
      <c r="MY82" s="301"/>
      <c r="MZ82" s="301"/>
      <c r="NA82" s="301"/>
      <c r="NB82" s="301"/>
      <c r="NC82" s="301"/>
      <c r="ND82" s="301"/>
      <c r="NE82" s="301"/>
      <c r="NF82" s="301"/>
      <c r="NG82" s="301"/>
      <c r="NH82" s="301"/>
      <c r="NI82" s="301"/>
      <c r="NJ82" s="301"/>
      <c r="NK82" s="301"/>
      <c r="NL82" s="301"/>
      <c r="NM82" s="301"/>
      <c r="NN82" s="301"/>
      <c r="NO82" s="301"/>
      <c r="NP82" s="301"/>
      <c r="NQ82" s="301"/>
      <c r="NR82" s="301"/>
      <c r="NS82" s="301"/>
      <c r="NT82" s="301"/>
      <c r="NU82" s="301"/>
      <c r="NV82" s="301"/>
      <c r="NW82" s="301"/>
      <c r="NX82" s="301"/>
      <c r="NY82" s="301"/>
      <c r="NZ82" s="301"/>
      <c r="OA82" s="301"/>
      <c r="OB82" s="301"/>
      <c r="OC82" s="301"/>
      <c r="OD82" s="301"/>
      <c r="OE82" s="301"/>
      <c r="OF82" s="301"/>
      <c r="OG82" s="301"/>
      <c r="OH82" s="301"/>
      <c r="OI82" s="301"/>
      <c r="OJ82" s="301"/>
      <c r="OK82" s="301"/>
      <c r="OL82" s="301"/>
      <c r="OM82" s="301"/>
      <c r="ON82" s="301"/>
      <c r="OO82" s="301"/>
      <c r="OP82" s="301"/>
      <c r="OQ82" s="301"/>
      <c r="OR82" s="301"/>
      <c r="OS82" s="301"/>
      <c r="OT82" s="301"/>
      <c r="OU82" s="301"/>
      <c r="OV82" s="301"/>
      <c r="OW82" s="301"/>
      <c r="OX82" s="301"/>
      <c r="OY82" s="301"/>
      <c r="OZ82" s="301"/>
      <c r="PA82" s="301"/>
      <c r="PB82" s="301"/>
      <c r="PC82" s="301"/>
      <c r="PD82" s="301"/>
      <c r="PE82" s="301"/>
      <c r="PF82" s="301"/>
      <c r="PG82" s="301"/>
      <c r="PH82" s="301"/>
      <c r="PI82" s="301"/>
      <c r="PJ82" s="301"/>
      <c r="PK82" s="301"/>
      <c r="PL82" s="301"/>
      <c r="PM82" s="301"/>
      <c r="PN82" s="301"/>
      <c r="PO82" s="301"/>
      <c r="PP82" s="301"/>
      <c r="PQ82" s="301"/>
      <c r="PR82" s="301"/>
      <c r="PS82" s="301"/>
      <c r="PT82" s="301"/>
      <c r="PU82" s="301"/>
      <c r="PV82" s="301"/>
      <c r="PW82" s="301"/>
      <c r="PX82" s="301"/>
      <c r="PY82" s="301"/>
      <c r="PZ82" s="301"/>
      <c r="QA82" s="301"/>
      <c r="QB82" s="301"/>
      <c r="QC82" s="301"/>
      <c r="QD82" s="301"/>
      <c r="QE82" s="301"/>
      <c r="QF82" s="301"/>
      <c r="QG82" s="301"/>
      <c r="QH82" s="301"/>
      <c r="QI82" s="301"/>
      <c r="QJ82" s="301"/>
      <c r="QK82" s="301"/>
      <c r="QL82" s="301"/>
      <c r="QM82" s="301"/>
      <c r="QN82" s="301"/>
      <c r="QO82" s="301"/>
      <c r="QP82" s="301"/>
      <c r="QQ82" s="301"/>
      <c r="QR82" s="301"/>
      <c r="QS82" s="301"/>
      <c r="QT82" s="301"/>
      <c r="QU82" s="301"/>
      <c r="QV82" s="301"/>
      <c r="QW82" s="301"/>
      <c r="QX82" s="301"/>
      <c r="QY82" s="301"/>
      <c r="QZ82" s="301"/>
      <c r="RA82" s="301"/>
      <c r="RB82" s="301"/>
      <c r="RC82" s="301"/>
      <c r="RD82" s="301"/>
      <c r="RE82" s="301"/>
      <c r="RF82" s="301"/>
      <c r="RG82" s="301"/>
      <c r="RH82" s="301"/>
      <c r="RI82" s="301"/>
      <c r="RJ82" s="301"/>
      <c r="RK82" s="301"/>
      <c r="RL82" s="301"/>
      <c r="RM82" s="301"/>
      <c r="RN82" s="301"/>
      <c r="RO82" s="301"/>
      <c r="RP82" s="301"/>
      <c r="RQ82" s="301"/>
      <c r="RR82" s="301"/>
      <c r="RS82" s="301"/>
      <c r="RT82" s="301"/>
      <c r="RU82" s="301"/>
      <c r="RV82" s="301"/>
      <c r="RW82" s="301"/>
      <c r="RX82" s="301"/>
      <c r="RY82" s="301"/>
      <c r="RZ82" s="301"/>
      <c r="SA82" s="301"/>
      <c r="SB82" s="301"/>
      <c r="SC82" s="301"/>
      <c r="SD82" s="301"/>
      <c r="SE82" s="301"/>
      <c r="SF82" s="301"/>
      <c r="SG82" s="301"/>
      <c r="SH82" s="301"/>
      <c r="SI82" s="301"/>
      <c r="SJ82" s="301"/>
      <c r="SK82" s="301"/>
      <c r="SL82" s="301"/>
      <c r="SM82" s="301"/>
      <c r="SN82" s="301"/>
      <c r="SO82" s="301"/>
      <c r="SP82" s="301"/>
      <c r="SQ82" s="301"/>
      <c r="SR82" s="301"/>
      <c r="SS82" s="301"/>
      <c r="ST82" s="301"/>
      <c r="SU82" s="301"/>
      <c r="SV82" s="301"/>
      <c r="SW82" s="301"/>
      <c r="SX82" s="301"/>
      <c r="SY82" s="301"/>
      <c r="SZ82" s="301"/>
      <c r="TA82" s="301"/>
      <c r="TB82" s="301"/>
      <c r="TC82" s="301"/>
      <c r="TD82" s="301"/>
      <c r="TE82" s="301"/>
      <c r="TF82" s="301"/>
      <c r="TG82" s="301"/>
      <c r="TH82" s="301"/>
      <c r="TI82" s="301"/>
      <c r="TJ82" s="301"/>
      <c r="TK82" s="301"/>
      <c r="TL82" s="301"/>
      <c r="TM82" s="301"/>
      <c r="TN82" s="301"/>
      <c r="TO82" s="301"/>
      <c r="TP82" s="301"/>
      <c r="TQ82" s="301"/>
      <c r="TR82" s="301"/>
      <c r="TS82" s="301"/>
      <c r="TT82" s="301"/>
      <c r="TU82" s="301"/>
      <c r="TV82" s="301"/>
      <c r="TW82" s="301"/>
      <c r="TX82" s="301"/>
      <c r="TY82" s="301"/>
      <c r="TZ82" s="301"/>
      <c r="UA82" s="301"/>
      <c r="UB82" s="301"/>
      <c r="UC82" s="301"/>
      <c r="UD82" s="301"/>
      <c r="UE82" s="301"/>
      <c r="UF82" s="301"/>
      <c r="UG82" s="301"/>
      <c r="UH82" s="301"/>
      <c r="UI82" s="301"/>
      <c r="UJ82" s="301"/>
      <c r="UK82" s="301"/>
      <c r="UL82" s="301"/>
      <c r="UM82" s="301"/>
      <c r="UN82" s="301"/>
      <c r="UO82" s="301"/>
      <c r="UP82" s="301"/>
      <c r="UQ82" s="301"/>
      <c r="UR82" s="301"/>
      <c r="US82" s="301"/>
      <c r="UT82" s="301"/>
      <c r="UU82" s="301"/>
      <c r="UV82" s="301"/>
      <c r="UW82" s="301"/>
      <c r="UX82" s="301"/>
      <c r="UY82" s="301"/>
      <c r="UZ82" s="301"/>
      <c r="VA82" s="301"/>
      <c r="VB82" s="301"/>
      <c r="VC82" s="301"/>
      <c r="VD82" s="301"/>
      <c r="VE82" s="301"/>
      <c r="VF82" s="301"/>
      <c r="VG82" s="301"/>
      <c r="VH82" s="301"/>
      <c r="VI82" s="301"/>
      <c r="VJ82" s="301"/>
      <c r="VK82" s="301"/>
      <c r="VL82" s="301"/>
      <c r="VM82" s="301"/>
      <c r="VN82" s="301"/>
      <c r="VO82" s="301"/>
      <c r="VP82" s="301"/>
      <c r="VQ82" s="301"/>
      <c r="VR82" s="301"/>
      <c r="VS82" s="301"/>
      <c r="VT82" s="301"/>
      <c r="VU82" s="301"/>
      <c r="VV82" s="301"/>
      <c r="VW82" s="301"/>
      <c r="VX82" s="301"/>
      <c r="VY82" s="301"/>
      <c r="VZ82" s="301"/>
      <c r="WA82" s="301"/>
      <c r="WB82" s="301"/>
      <c r="WC82" s="301"/>
      <c r="WD82" s="301"/>
      <c r="WE82" s="301"/>
      <c r="WF82" s="301"/>
      <c r="WG82" s="301"/>
      <c r="WH82" s="301"/>
      <c r="WI82" s="301"/>
      <c r="WJ82" s="301"/>
      <c r="WK82" s="301"/>
      <c r="WL82" s="301"/>
      <c r="WM82" s="301"/>
      <c r="WN82" s="301"/>
      <c r="WO82" s="301"/>
      <c r="WP82" s="301"/>
      <c r="WQ82" s="301"/>
      <c r="WR82" s="301"/>
      <c r="WS82" s="301"/>
      <c r="WT82" s="301"/>
      <c r="WU82" s="301"/>
      <c r="WV82" s="301"/>
      <c r="WW82" s="301"/>
      <c r="WX82" s="301"/>
      <c r="WY82" s="301"/>
      <c r="WZ82" s="301"/>
      <c r="XA82" s="301"/>
      <c r="XB82" s="301"/>
      <c r="XC82" s="301"/>
      <c r="XD82" s="301"/>
      <c r="XE82" s="301"/>
      <c r="XF82" s="301"/>
      <c r="XG82" s="301"/>
      <c r="XH82" s="301"/>
      <c r="XI82" s="301"/>
      <c r="XJ82" s="301"/>
      <c r="XK82" s="301"/>
      <c r="XL82" s="301"/>
      <c r="XM82" s="301"/>
      <c r="XN82" s="301"/>
      <c r="XO82" s="301"/>
      <c r="XP82" s="301"/>
      <c r="XQ82" s="301"/>
      <c r="XR82" s="301"/>
      <c r="XS82" s="301"/>
      <c r="XT82" s="301"/>
      <c r="XU82" s="301"/>
      <c r="XV82" s="301"/>
      <c r="XW82" s="301"/>
      <c r="XX82" s="301"/>
      <c r="XY82" s="301"/>
      <c r="XZ82" s="301"/>
      <c r="YA82" s="301"/>
      <c r="YB82" s="301"/>
      <c r="YC82" s="301"/>
      <c r="YD82" s="301"/>
      <c r="YE82" s="301"/>
      <c r="YF82" s="301"/>
      <c r="YG82" s="301"/>
      <c r="YH82" s="301"/>
      <c r="YI82" s="301"/>
      <c r="YJ82" s="301"/>
      <c r="YK82" s="301"/>
      <c r="YL82" s="301"/>
      <c r="YM82" s="301"/>
      <c r="YN82" s="301"/>
      <c r="YO82" s="301"/>
      <c r="YP82" s="301"/>
      <c r="YQ82" s="301"/>
      <c r="YR82" s="301"/>
      <c r="YS82" s="301"/>
      <c r="YT82" s="301"/>
      <c r="YU82" s="301"/>
      <c r="YV82" s="301"/>
      <c r="YW82" s="301"/>
      <c r="YX82" s="301"/>
      <c r="YY82" s="301"/>
      <c r="YZ82" s="301"/>
      <c r="ZA82" s="301"/>
      <c r="ZB82" s="301"/>
      <c r="ZC82" s="301"/>
      <c r="ZD82" s="301"/>
      <c r="ZE82" s="301"/>
      <c r="ZF82" s="301"/>
      <c r="ZG82" s="301"/>
      <c r="ZH82" s="301"/>
      <c r="ZI82" s="301"/>
      <c r="ZJ82" s="301"/>
      <c r="ZK82" s="301"/>
      <c r="ZL82" s="301"/>
      <c r="ZM82" s="301"/>
      <c r="ZN82" s="301"/>
      <c r="ZO82" s="301"/>
      <c r="ZP82" s="301"/>
      <c r="ZQ82" s="301"/>
      <c r="ZR82" s="301"/>
      <c r="ZS82" s="301"/>
      <c r="ZT82" s="301"/>
      <c r="ZU82" s="301"/>
      <c r="ZV82" s="301"/>
      <c r="ZW82" s="301"/>
      <c r="ZX82" s="301"/>
      <c r="ZY82" s="301"/>
      <c r="ZZ82" s="301"/>
      <c r="AAA82" s="301"/>
      <c r="AAB82" s="301"/>
      <c r="AAC82" s="301"/>
      <c r="AAD82" s="301"/>
      <c r="AAE82" s="301"/>
      <c r="AAF82" s="301"/>
      <c r="AAG82" s="301"/>
      <c r="AAH82" s="301"/>
      <c r="AAI82" s="301"/>
      <c r="AAJ82" s="301"/>
      <c r="AAK82" s="301"/>
      <c r="AAL82" s="301"/>
      <c r="AAM82" s="301"/>
      <c r="AAN82" s="301"/>
      <c r="AAO82" s="301"/>
      <c r="AAP82" s="301"/>
      <c r="AAQ82" s="301"/>
      <c r="AAR82" s="301"/>
      <c r="AAS82" s="301"/>
      <c r="AAT82" s="301"/>
      <c r="AAU82" s="301"/>
      <c r="AAV82" s="301"/>
      <c r="AAW82" s="301"/>
      <c r="AAX82" s="301"/>
      <c r="AAY82" s="301"/>
      <c r="AAZ82" s="301"/>
      <c r="ABA82" s="301"/>
      <c r="ABB82" s="301"/>
      <c r="ABC82" s="301"/>
      <c r="ABD82" s="301"/>
      <c r="ABE82" s="301"/>
      <c r="ABF82" s="301"/>
      <c r="ABG82" s="301"/>
      <c r="ABH82" s="301"/>
      <c r="ABI82" s="301"/>
      <c r="ABJ82" s="301"/>
      <c r="ABK82" s="301"/>
      <c r="ABL82" s="301"/>
      <c r="ABM82" s="301"/>
      <c r="ABN82" s="301"/>
      <c r="ABO82" s="301"/>
      <c r="ABP82" s="301"/>
      <c r="ABQ82" s="301"/>
      <c r="ABR82" s="301"/>
      <c r="ABS82" s="301"/>
      <c r="ABT82" s="301"/>
      <c r="ABU82" s="301"/>
      <c r="ABV82" s="301"/>
      <c r="ABW82" s="301"/>
      <c r="ABX82" s="301"/>
      <c r="ABY82" s="301"/>
      <c r="ABZ82" s="301"/>
      <c r="ACA82" s="301"/>
      <c r="ACB82" s="301"/>
      <c r="ACC82" s="301"/>
      <c r="ACD82" s="301"/>
      <c r="ACE82" s="301"/>
      <c r="ACF82" s="301"/>
      <c r="ACG82" s="301"/>
      <c r="ACH82" s="301"/>
      <c r="ACI82" s="301"/>
      <c r="ACJ82" s="301"/>
      <c r="ACK82" s="301"/>
      <c r="ACL82" s="301"/>
      <c r="ACM82" s="301"/>
      <c r="ACN82" s="301"/>
      <c r="ACO82" s="301"/>
      <c r="ACP82" s="301"/>
      <c r="ACQ82" s="301"/>
      <c r="ACR82" s="301"/>
      <c r="ACS82" s="301"/>
      <c r="ACT82" s="301"/>
      <c r="ACU82" s="301"/>
      <c r="ACV82" s="301"/>
      <c r="ACW82" s="301"/>
      <c r="ACX82" s="301"/>
      <c r="ACY82" s="301"/>
      <c r="ACZ82" s="301"/>
      <c r="ADA82" s="301"/>
      <c r="ADB82" s="301"/>
      <c r="ADC82" s="301"/>
      <c r="ADD82" s="301"/>
      <c r="ADE82" s="301"/>
      <c r="ADF82" s="301"/>
      <c r="ADG82" s="301"/>
      <c r="ADH82" s="301"/>
      <c r="ADI82" s="301"/>
      <c r="ADJ82" s="301"/>
      <c r="ADK82" s="301"/>
      <c r="ADL82" s="301"/>
      <c r="ADM82" s="301"/>
      <c r="ADN82" s="301"/>
      <c r="ADO82" s="301"/>
      <c r="ADP82" s="301"/>
      <c r="ADQ82" s="301"/>
      <c r="ADR82" s="301"/>
      <c r="ADS82" s="301"/>
      <c r="ADT82" s="301"/>
      <c r="ADU82" s="301"/>
      <c r="ADV82" s="301"/>
      <c r="ADW82" s="301"/>
      <c r="ADX82" s="301"/>
      <c r="ADY82" s="301"/>
      <c r="ADZ82" s="301"/>
      <c r="AEA82" s="301"/>
      <c r="AEB82" s="301"/>
      <c r="AEC82" s="301"/>
      <c r="AED82" s="301"/>
      <c r="AEE82" s="301"/>
      <c r="AEF82" s="301"/>
      <c r="AEG82" s="301"/>
      <c r="AEH82" s="301"/>
      <c r="AEI82" s="301"/>
      <c r="AEJ82" s="301"/>
      <c r="AEK82" s="301"/>
      <c r="AEL82" s="301"/>
      <c r="AEM82" s="301"/>
      <c r="AEN82" s="301"/>
      <c r="AEO82" s="301"/>
      <c r="AEP82" s="301"/>
      <c r="AEQ82" s="301"/>
      <c r="AER82" s="301"/>
      <c r="AES82" s="301"/>
      <c r="AET82" s="301"/>
      <c r="AEU82" s="301"/>
      <c r="AEV82" s="301"/>
      <c r="AEW82" s="301"/>
      <c r="AEX82" s="301"/>
      <c r="AEY82" s="301"/>
      <c r="AEZ82" s="301"/>
      <c r="AFA82" s="301"/>
      <c r="AFB82" s="301"/>
      <c r="AFC82" s="301"/>
      <c r="AFD82" s="301"/>
      <c r="AFE82" s="301"/>
      <c r="AFF82" s="301"/>
      <c r="AFG82" s="301"/>
      <c r="AFH82" s="301"/>
      <c r="AFI82" s="301"/>
      <c r="AFJ82" s="301"/>
      <c r="AFK82" s="301"/>
      <c r="AFL82" s="301"/>
      <c r="AFM82" s="301"/>
      <c r="AFN82" s="301"/>
      <c r="AFO82" s="301"/>
      <c r="AFP82" s="301"/>
      <c r="AFQ82" s="301"/>
      <c r="AFR82" s="301"/>
      <c r="AFS82" s="301"/>
      <c r="AFT82" s="301"/>
      <c r="AFU82" s="301"/>
      <c r="AFV82" s="301"/>
      <c r="AFW82" s="301"/>
      <c r="AFX82" s="301"/>
      <c r="AFY82" s="301"/>
      <c r="AFZ82" s="301"/>
      <c r="AGA82" s="301"/>
      <c r="AGB82" s="301"/>
      <c r="AGC82" s="301"/>
      <c r="AGD82" s="301"/>
      <c r="AGE82" s="301"/>
      <c r="AGF82" s="301"/>
      <c r="AGG82" s="301"/>
      <c r="AGH82" s="301"/>
      <c r="AGI82" s="301"/>
      <c r="AGJ82" s="301"/>
      <c r="AGK82" s="301"/>
      <c r="AGL82" s="301"/>
      <c r="AGM82" s="301"/>
      <c r="AGN82" s="301"/>
      <c r="AGO82" s="301"/>
      <c r="AGP82" s="301"/>
      <c r="AGQ82" s="301"/>
      <c r="AGR82" s="301"/>
      <c r="AGS82" s="301"/>
      <c r="AGT82" s="301"/>
      <c r="AGU82" s="301"/>
      <c r="AGV82" s="301"/>
      <c r="AGW82" s="301"/>
      <c r="AGX82" s="301"/>
      <c r="AGY82" s="301"/>
      <c r="AGZ82" s="301"/>
      <c r="AHA82" s="301"/>
      <c r="AHB82" s="301"/>
      <c r="AHC82" s="301"/>
      <c r="AHD82" s="301"/>
      <c r="AHE82" s="301"/>
      <c r="AHF82" s="301"/>
      <c r="AHG82" s="301"/>
      <c r="AHH82" s="301"/>
      <c r="AHI82" s="301"/>
      <c r="AHJ82" s="301"/>
      <c r="AHK82" s="301"/>
      <c r="AHL82" s="301"/>
      <c r="AHM82" s="301"/>
      <c r="AHN82" s="301"/>
      <c r="AHO82" s="301"/>
      <c r="AHP82" s="301"/>
      <c r="AHQ82" s="301"/>
      <c r="AHR82" s="301"/>
      <c r="AHS82" s="301"/>
      <c r="AHT82" s="301"/>
      <c r="AHU82" s="301"/>
      <c r="AHV82" s="301"/>
      <c r="AHW82" s="301"/>
      <c r="AHX82" s="301"/>
      <c r="AHY82" s="301"/>
      <c r="AHZ82" s="301"/>
      <c r="AIA82" s="301"/>
      <c r="AIB82" s="301"/>
      <c r="AIC82" s="301"/>
      <c r="AID82" s="301"/>
      <c r="AIE82" s="301"/>
      <c r="AIF82" s="301"/>
      <c r="AIG82" s="301"/>
      <c r="AIH82" s="301"/>
      <c r="AII82" s="301"/>
      <c r="AIJ82" s="301"/>
      <c r="AIK82" s="301"/>
      <c r="AIL82" s="301"/>
      <c r="AIM82" s="301"/>
      <c r="AIN82" s="301"/>
      <c r="AIO82" s="301"/>
      <c r="AIP82" s="301"/>
      <c r="AIQ82" s="301"/>
      <c r="AIR82" s="301"/>
      <c r="AIS82" s="301"/>
      <c r="AIT82" s="301"/>
      <c r="AIU82" s="301"/>
      <c r="AIV82" s="301"/>
      <c r="AIW82" s="301"/>
      <c r="AIX82" s="301"/>
      <c r="AIY82" s="301"/>
      <c r="AIZ82" s="301"/>
      <c r="AJA82" s="301"/>
      <c r="AJB82" s="301"/>
      <c r="AJC82" s="301"/>
      <c r="AJD82" s="301"/>
      <c r="AJE82" s="301"/>
      <c r="AJF82" s="301"/>
      <c r="AJG82" s="301"/>
      <c r="AJH82" s="301"/>
      <c r="AJI82" s="301"/>
      <c r="AJJ82" s="301"/>
      <c r="AJK82" s="301"/>
      <c r="AJL82" s="301"/>
      <c r="AJM82" s="301"/>
      <c r="AJN82" s="301"/>
      <c r="AJO82" s="301"/>
      <c r="AJP82" s="301"/>
      <c r="AJQ82" s="301"/>
      <c r="AJR82" s="301"/>
      <c r="AJS82" s="301"/>
      <c r="AJT82" s="301"/>
      <c r="AJU82" s="301"/>
      <c r="AJV82" s="301"/>
      <c r="AJW82" s="301"/>
      <c r="AJX82" s="301"/>
      <c r="AJY82" s="301"/>
      <c r="AJZ82" s="301"/>
      <c r="AKA82" s="301"/>
      <c r="AKB82" s="301"/>
      <c r="AKC82" s="301"/>
      <c r="AKD82" s="301"/>
      <c r="AKE82" s="301"/>
      <c r="AKF82" s="301"/>
      <c r="AKG82" s="301"/>
      <c r="AKH82" s="301"/>
      <c r="AKI82" s="301"/>
      <c r="AKJ82" s="301"/>
      <c r="AKK82" s="301"/>
      <c r="AKL82" s="301"/>
      <c r="AKM82" s="301"/>
      <c r="AKN82" s="301"/>
      <c r="AKO82" s="301"/>
      <c r="AKP82" s="301"/>
      <c r="AKQ82" s="301"/>
      <c r="AKR82" s="301"/>
      <c r="AKS82" s="301"/>
      <c r="AKT82" s="301"/>
      <c r="AKU82" s="301"/>
      <c r="AKV82" s="301"/>
      <c r="AKW82" s="301"/>
      <c r="AKX82" s="301"/>
      <c r="AKY82" s="301"/>
      <c r="AKZ82" s="301"/>
      <c r="ALA82" s="301"/>
      <c r="ALB82" s="301"/>
      <c r="ALC82" s="301"/>
      <c r="ALD82" s="301"/>
      <c r="ALE82" s="301"/>
      <c r="ALF82" s="301"/>
      <c r="ALG82" s="301"/>
      <c r="ALH82" s="301"/>
      <c r="ALI82" s="301"/>
      <c r="ALJ82" s="301"/>
      <c r="ALK82" s="301"/>
      <c r="ALL82" s="301"/>
      <c r="ALM82" s="301"/>
      <c r="ALN82" s="301"/>
      <c r="ALO82" s="301"/>
      <c r="ALP82" s="301"/>
      <c r="ALQ82" s="301"/>
      <c r="ALR82" s="301"/>
      <c r="ALS82" s="301"/>
      <c r="ALT82" s="301"/>
      <c r="ALU82" s="301"/>
      <c r="ALV82" s="301"/>
      <c r="ALW82" s="301"/>
      <c r="ALX82" s="301"/>
      <c r="ALY82" s="301"/>
      <c r="ALZ82" s="301"/>
      <c r="AMA82" s="301"/>
      <c r="AMB82" s="301"/>
      <c r="AMC82" s="301"/>
      <c r="AMD82" s="301"/>
      <c r="AME82" s="301"/>
      <c r="AMF82" s="301"/>
      <c r="AMG82" s="301"/>
      <c r="AMH82" s="301"/>
      <c r="AMI82" s="301"/>
      <c r="AMJ82" s="301"/>
      <c r="AMK82" s="301"/>
    </row>
    <row r="83" spans="1:1025" ht="26.25" thickBot="1" x14ac:dyDescent="0.25">
      <c r="A83" s="252" t="s">
        <v>232</v>
      </c>
      <c r="B83" s="327" t="s">
        <v>185</v>
      </c>
      <c r="C83" s="367">
        <f>4*21</f>
        <v>84</v>
      </c>
      <c r="D83" s="365">
        <v>2.2000000000000002</v>
      </c>
      <c r="E83" s="366">
        <f>D83*C83</f>
        <v>184.8</v>
      </c>
      <c r="F83" s="364"/>
      <c r="G83" s="294"/>
      <c r="H83" s="301"/>
      <c r="I83" s="301"/>
      <c r="J83" s="301"/>
      <c r="K83" s="301"/>
      <c r="L83" s="301"/>
      <c r="M83" s="301"/>
      <c r="N83" s="301"/>
      <c r="O83" s="301"/>
      <c r="P83" s="301"/>
      <c r="Q83" s="301"/>
      <c r="R83" s="301"/>
      <c r="S83" s="301"/>
      <c r="T83" s="301"/>
      <c r="U83" s="301"/>
      <c r="V83" s="301"/>
      <c r="W83" s="301"/>
      <c r="X83" s="301"/>
      <c r="Y83" s="301"/>
      <c r="Z83" s="301"/>
      <c r="AA83" s="301"/>
      <c r="AB83" s="301"/>
      <c r="AC83" s="301"/>
      <c r="AD83" s="301"/>
      <c r="AE83" s="301"/>
      <c r="AF83" s="301"/>
      <c r="AG83" s="301"/>
      <c r="AH83" s="301"/>
      <c r="AI83" s="301"/>
      <c r="AJ83" s="301"/>
      <c r="AK83" s="301"/>
      <c r="AL83" s="301"/>
      <c r="AM83" s="301"/>
      <c r="AN83" s="301"/>
      <c r="AO83" s="301"/>
      <c r="AP83" s="301"/>
      <c r="AQ83" s="301"/>
      <c r="AR83" s="301"/>
      <c r="AS83" s="301"/>
      <c r="AT83" s="301"/>
      <c r="AU83" s="301"/>
      <c r="AV83" s="301"/>
      <c r="AW83" s="301"/>
      <c r="AX83" s="301"/>
      <c r="AY83" s="301"/>
      <c r="AZ83" s="301"/>
      <c r="BA83" s="301"/>
      <c r="BB83" s="301"/>
      <c r="BC83" s="301"/>
      <c r="BD83" s="301"/>
      <c r="BE83" s="301"/>
      <c r="BF83" s="301"/>
      <c r="BG83" s="301"/>
      <c r="BH83" s="301"/>
      <c r="BI83" s="301"/>
      <c r="BJ83" s="301"/>
      <c r="BK83" s="301"/>
      <c r="BL83" s="301"/>
      <c r="BM83" s="301"/>
      <c r="BN83" s="301"/>
      <c r="BO83" s="301"/>
      <c r="BP83" s="301"/>
      <c r="BQ83" s="301"/>
      <c r="BR83" s="301"/>
      <c r="BS83" s="301"/>
      <c r="BT83" s="301"/>
      <c r="BU83" s="301"/>
      <c r="BV83" s="301"/>
      <c r="BW83" s="301"/>
      <c r="BX83" s="301"/>
      <c r="BY83" s="301"/>
      <c r="BZ83" s="301"/>
      <c r="CA83" s="301"/>
      <c r="CB83" s="301"/>
      <c r="CC83" s="301"/>
      <c r="CD83" s="301"/>
      <c r="CE83" s="301"/>
      <c r="CF83" s="301"/>
      <c r="CG83" s="301"/>
      <c r="CH83" s="301"/>
      <c r="CI83" s="301"/>
      <c r="CJ83" s="301"/>
      <c r="CK83" s="301"/>
      <c r="CL83" s="301"/>
      <c r="CM83" s="301"/>
      <c r="CN83" s="301"/>
      <c r="CO83" s="301"/>
      <c r="CP83" s="301"/>
      <c r="CQ83" s="301"/>
      <c r="CR83" s="301"/>
      <c r="CS83" s="301"/>
      <c r="CT83" s="301"/>
      <c r="CU83" s="301"/>
      <c r="CV83" s="301"/>
      <c r="CW83" s="301"/>
      <c r="CX83" s="301"/>
      <c r="CY83" s="301"/>
      <c r="CZ83" s="301"/>
      <c r="DA83" s="301"/>
      <c r="DB83" s="301"/>
      <c r="DC83" s="301"/>
      <c r="DD83" s="301"/>
      <c r="DE83" s="301"/>
      <c r="DF83" s="301"/>
      <c r="DG83" s="301"/>
      <c r="DH83" s="301"/>
      <c r="DI83" s="301"/>
      <c r="DJ83" s="301"/>
      <c r="DK83" s="301"/>
      <c r="DL83" s="301"/>
      <c r="DM83" s="301"/>
      <c r="DN83" s="301"/>
      <c r="DO83" s="301"/>
      <c r="DP83" s="301"/>
      <c r="DQ83" s="301"/>
      <c r="DR83" s="301"/>
      <c r="DS83" s="301"/>
      <c r="DT83" s="301"/>
      <c r="DU83" s="301"/>
      <c r="DV83" s="301"/>
      <c r="DW83" s="301"/>
      <c r="DX83" s="301"/>
      <c r="DY83" s="301"/>
      <c r="DZ83" s="301"/>
      <c r="EA83" s="301"/>
      <c r="EB83" s="301"/>
      <c r="EC83" s="301"/>
      <c r="ED83" s="301"/>
      <c r="EE83" s="301"/>
      <c r="EF83" s="301"/>
      <c r="EG83" s="301"/>
      <c r="EH83" s="301"/>
      <c r="EI83" s="301"/>
      <c r="EJ83" s="301"/>
      <c r="EK83" s="301"/>
      <c r="EL83" s="301"/>
      <c r="EM83" s="301"/>
      <c r="EN83" s="301"/>
      <c r="EO83" s="301"/>
      <c r="EP83" s="301"/>
      <c r="EQ83" s="301"/>
      <c r="ER83" s="301"/>
      <c r="ES83" s="301"/>
      <c r="ET83" s="301"/>
      <c r="EU83" s="301"/>
      <c r="EV83" s="301"/>
      <c r="EW83" s="301"/>
      <c r="EX83" s="301"/>
      <c r="EY83" s="301"/>
      <c r="EZ83" s="301"/>
      <c r="FA83" s="301"/>
      <c r="FB83" s="301"/>
      <c r="FC83" s="301"/>
      <c r="FD83" s="301"/>
      <c r="FE83" s="301"/>
      <c r="FF83" s="301"/>
      <c r="FG83" s="301"/>
      <c r="FH83" s="301"/>
      <c r="FI83" s="301"/>
      <c r="FJ83" s="301"/>
      <c r="FK83" s="301"/>
      <c r="FL83" s="301"/>
      <c r="FM83" s="301"/>
      <c r="FN83" s="301"/>
      <c r="FO83" s="301"/>
      <c r="FP83" s="301"/>
      <c r="FQ83" s="301"/>
      <c r="FR83" s="301"/>
      <c r="FS83" s="301"/>
      <c r="FT83" s="301"/>
      <c r="FU83" s="301"/>
      <c r="FV83" s="301"/>
      <c r="FW83" s="301"/>
      <c r="FX83" s="301"/>
      <c r="FY83" s="301"/>
      <c r="FZ83" s="301"/>
      <c r="GA83" s="301"/>
      <c r="GB83" s="301"/>
      <c r="GC83" s="301"/>
      <c r="GD83" s="301"/>
      <c r="GE83" s="301"/>
      <c r="GF83" s="301"/>
      <c r="GG83" s="301"/>
      <c r="GH83" s="301"/>
      <c r="GI83" s="301"/>
      <c r="GJ83" s="301"/>
      <c r="GK83" s="301"/>
      <c r="GL83" s="301"/>
      <c r="GM83" s="301"/>
      <c r="GN83" s="301"/>
      <c r="GO83" s="301"/>
      <c r="GP83" s="301"/>
      <c r="GQ83" s="301"/>
      <c r="GR83" s="301"/>
      <c r="GS83" s="301"/>
      <c r="GT83" s="301"/>
      <c r="GU83" s="301"/>
      <c r="GV83" s="301"/>
      <c r="GW83" s="301"/>
      <c r="GX83" s="301"/>
      <c r="GY83" s="301"/>
      <c r="GZ83" s="301"/>
      <c r="HA83" s="301"/>
      <c r="HB83" s="301"/>
      <c r="HC83" s="301"/>
      <c r="HD83" s="301"/>
      <c r="HE83" s="301"/>
      <c r="HF83" s="301"/>
      <c r="HG83" s="301"/>
      <c r="HH83" s="301"/>
      <c r="HI83" s="301"/>
      <c r="HJ83" s="301"/>
      <c r="HK83" s="301"/>
      <c r="HL83" s="301"/>
      <c r="HM83" s="301"/>
      <c r="HN83" s="301"/>
      <c r="HO83" s="301"/>
      <c r="HP83" s="301"/>
      <c r="HQ83" s="301"/>
      <c r="HR83" s="301"/>
      <c r="HS83" s="301"/>
      <c r="HT83" s="301"/>
      <c r="HU83" s="301"/>
      <c r="HV83" s="301"/>
      <c r="HW83" s="301"/>
      <c r="HX83" s="301"/>
      <c r="HY83" s="301"/>
      <c r="HZ83" s="301"/>
      <c r="IA83" s="301"/>
      <c r="IB83" s="301"/>
      <c r="IC83" s="301"/>
      <c r="ID83" s="301"/>
      <c r="IE83" s="301"/>
      <c r="IF83" s="301"/>
      <c r="IG83" s="301"/>
      <c r="IH83" s="301"/>
      <c r="II83" s="301"/>
      <c r="IJ83" s="301"/>
      <c r="IK83" s="301"/>
      <c r="IL83" s="301"/>
      <c r="IM83" s="301"/>
      <c r="IN83" s="301"/>
      <c r="IO83" s="301"/>
      <c r="IP83" s="301"/>
      <c r="IQ83" s="301"/>
      <c r="IR83" s="301"/>
      <c r="IS83" s="301"/>
      <c r="IT83" s="301"/>
      <c r="IU83" s="301"/>
      <c r="IV83" s="301"/>
      <c r="IW83" s="301"/>
      <c r="IX83" s="301"/>
      <c r="IY83" s="301"/>
      <c r="IZ83" s="301"/>
      <c r="JA83" s="301"/>
      <c r="JB83" s="301"/>
      <c r="JC83" s="301"/>
      <c r="JD83" s="301"/>
      <c r="JE83" s="301"/>
      <c r="JF83" s="301"/>
      <c r="JG83" s="301"/>
      <c r="JH83" s="301"/>
      <c r="JI83" s="301"/>
      <c r="JJ83" s="301"/>
      <c r="JK83" s="301"/>
      <c r="JL83" s="301"/>
      <c r="JM83" s="301"/>
      <c r="JN83" s="301"/>
      <c r="JO83" s="301"/>
      <c r="JP83" s="301"/>
      <c r="JQ83" s="301"/>
      <c r="JR83" s="301"/>
      <c r="JS83" s="301"/>
      <c r="JT83" s="301"/>
      <c r="JU83" s="301"/>
      <c r="JV83" s="301"/>
      <c r="JW83" s="301"/>
      <c r="JX83" s="301"/>
      <c r="JY83" s="301"/>
      <c r="JZ83" s="301"/>
      <c r="KA83" s="301"/>
      <c r="KB83" s="301"/>
      <c r="KC83" s="301"/>
      <c r="KD83" s="301"/>
      <c r="KE83" s="301"/>
      <c r="KF83" s="301"/>
      <c r="KG83" s="301"/>
      <c r="KH83" s="301"/>
      <c r="KI83" s="301"/>
      <c r="KJ83" s="301"/>
      <c r="KK83" s="301"/>
      <c r="KL83" s="301"/>
      <c r="KM83" s="301"/>
      <c r="KN83" s="301"/>
      <c r="KO83" s="301"/>
      <c r="KP83" s="301"/>
      <c r="KQ83" s="301"/>
      <c r="KR83" s="301"/>
      <c r="KS83" s="301"/>
      <c r="KT83" s="301"/>
      <c r="KU83" s="301"/>
      <c r="KV83" s="301"/>
      <c r="KW83" s="301"/>
      <c r="KX83" s="301"/>
      <c r="KY83" s="301"/>
      <c r="KZ83" s="301"/>
      <c r="LA83" s="301"/>
      <c r="LB83" s="301"/>
      <c r="LC83" s="301"/>
      <c r="LD83" s="301"/>
      <c r="LE83" s="301"/>
      <c r="LF83" s="301"/>
      <c r="LG83" s="301"/>
      <c r="LH83" s="301"/>
      <c r="LI83" s="301"/>
      <c r="LJ83" s="301"/>
      <c r="LK83" s="301"/>
      <c r="LL83" s="301"/>
      <c r="LM83" s="301"/>
      <c r="LN83" s="301"/>
      <c r="LO83" s="301"/>
      <c r="LP83" s="301"/>
      <c r="LQ83" s="301"/>
      <c r="LR83" s="301"/>
      <c r="LS83" s="301"/>
      <c r="LT83" s="301"/>
      <c r="LU83" s="301"/>
      <c r="LV83" s="301"/>
      <c r="LW83" s="301"/>
      <c r="LX83" s="301"/>
      <c r="LY83" s="301"/>
      <c r="LZ83" s="301"/>
      <c r="MA83" s="301"/>
      <c r="MB83" s="301"/>
      <c r="MC83" s="301"/>
      <c r="MD83" s="301"/>
      <c r="ME83" s="301"/>
      <c r="MF83" s="301"/>
      <c r="MG83" s="301"/>
      <c r="MH83" s="301"/>
      <c r="MI83" s="301"/>
      <c r="MJ83" s="301"/>
      <c r="MK83" s="301"/>
      <c r="ML83" s="301"/>
      <c r="MM83" s="301"/>
      <c r="MN83" s="301"/>
      <c r="MO83" s="301"/>
      <c r="MP83" s="301"/>
      <c r="MQ83" s="301"/>
      <c r="MR83" s="301"/>
      <c r="MS83" s="301"/>
      <c r="MT83" s="301"/>
      <c r="MU83" s="301"/>
      <c r="MV83" s="301"/>
      <c r="MW83" s="301"/>
      <c r="MX83" s="301"/>
      <c r="MY83" s="301"/>
      <c r="MZ83" s="301"/>
      <c r="NA83" s="301"/>
      <c r="NB83" s="301"/>
      <c r="NC83" s="301"/>
      <c r="ND83" s="301"/>
      <c r="NE83" s="301"/>
      <c r="NF83" s="301"/>
      <c r="NG83" s="301"/>
      <c r="NH83" s="301"/>
      <c r="NI83" s="301"/>
      <c r="NJ83" s="301"/>
      <c r="NK83" s="301"/>
      <c r="NL83" s="301"/>
      <c r="NM83" s="301"/>
      <c r="NN83" s="301"/>
      <c r="NO83" s="301"/>
      <c r="NP83" s="301"/>
      <c r="NQ83" s="301"/>
      <c r="NR83" s="301"/>
      <c r="NS83" s="301"/>
      <c r="NT83" s="301"/>
      <c r="NU83" s="301"/>
      <c r="NV83" s="301"/>
      <c r="NW83" s="301"/>
      <c r="NX83" s="301"/>
      <c r="NY83" s="301"/>
      <c r="NZ83" s="301"/>
      <c r="OA83" s="301"/>
      <c r="OB83" s="301"/>
      <c r="OC83" s="301"/>
      <c r="OD83" s="301"/>
      <c r="OE83" s="301"/>
      <c r="OF83" s="301"/>
      <c r="OG83" s="301"/>
      <c r="OH83" s="301"/>
      <c r="OI83" s="301"/>
      <c r="OJ83" s="301"/>
      <c r="OK83" s="301"/>
      <c r="OL83" s="301"/>
      <c r="OM83" s="301"/>
      <c r="ON83" s="301"/>
      <c r="OO83" s="301"/>
      <c r="OP83" s="301"/>
      <c r="OQ83" s="301"/>
      <c r="OR83" s="301"/>
      <c r="OS83" s="301"/>
      <c r="OT83" s="301"/>
      <c r="OU83" s="301"/>
      <c r="OV83" s="301"/>
      <c r="OW83" s="301"/>
      <c r="OX83" s="301"/>
      <c r="OY83" s="301"/>
      <c r="OZ83" s="301"/>
      <c r="PA83" s="301"/>
      <c r="PB83" s="301"/>
      <c r="PC83" s="301"/>
      <c r="PD83" s="301"/>
      <c r="PE83" s="301"/>
      <c r="PF83" s="301"/>
      <c r="PG83" s="301"/>
      <c r="PH83" s="301"/>
      <c r="PI83" s="301"/>
      <c r="PJ83" s="301"/>
      <c r="PK83" s="301"/>
      <c r="PL83" s="301"/>
      <c r="PM83" s="301"/>
      <c r="PN83" s="301"/>
      <c r="PO83" s="301"/>
      <c r="PP83" s="301"/>
      <c r="PQ83" s="301"/>
      <c r="PR83" s="301"/>
      <c r="PS83" s="301"/>
      <c r="PT83" s="301"/>
      <c r="PU83" s="301"/>
      <c r="PV83" s="301"/>
      <c r="PW83" s="301"/>
      <c r="PX83" s="301"/>
      <c r="PY83" s="301"/>
      <c r="PZ83" s="301"/>
      <c r="QA83" s="301"/>
      <c r="QB83" s="301"/>
      <c r="QC83" s="301"/>
      <c r="QD83" s="301"/>
      <c r="QE83" s="301"/>
      <c r="QF83" s="301"/>
      <c r="QG83" s="301"/>
      <c r="QH83" s="301"/>
      <c r="QI83" s="301"/>
      <c r="QJ83" s="301"/>
      <c r="QK83" s="301"/>
      <c r="QL83" s="301"/>
      <c r="QM83" s="301"/>
      <c r="QN83" s="301"/>
      <c r="QO83" s="301"/>
      <c r="QP83" s="301"/>
      <c r="QQ83" s="301"/>
      <c r="QR83" s="301"/>
      <c r="QS83" s="301"/>
      <c r="QT83" s="301"/>
      <c r="QU83" s="301"/>
      <c r="QV83" s="301"/>
      <c r="QW83" s="301"/>
      <c r="QX83" s="301"/>
      <c r="QY83" s="301"/>
      <c r="QZ83" s="301"/>
      <c r="RA83" s="301"/>
      <c r="RB83" s="301"/>
      <c r="RC83" s="301"/>
      <c r="RD83" s="301"/>
      <c r="RE83" s="301"/>
      <c r="RF83" s="301"/>
      <c r="RG83" s="301"/>
      <c r="RH83" s="301"/>
      <c r="RI83" s="301"/>
      <c r="RJ83" s="301"/>
      <c r="RK83" s="301"/>
      <c r="RL83" s="301"/>
      <c r="RM83" s="301"/>
      <c r="RN83" s="301"/>
      <c r="RO83" s="301"/>
      <c r="RP83" s="301"/>
      <c r="RQ83" s="301"/>
      <c r="RR83" s="301"/>
      <c r="RS83" s="301"/>
      <c r="RT83" s="301"/>
      <c r="RU83" s="301"/>
      <c r="RV83" s="301"/>
      <c r="RW83" s="301"/>
      <c r="RX83" s="301"/>
      <c r="RY83" s="301"/>
      <c r="RZ83" s="301"/>
      <c r="SA83" s="301"/>
      <c r="SB83" s="301"/>
      <c r="SC83" s="301"/>
      <c r="SD83" s="301"/>
      <c r="SE83" s="301"/>
      <c r="SF83" s="301"/>
      <c r="SG83" s="301"/>
      <c r="SH83" s="301"/>
      <c r="SI83" s="301"/>
      <c r="SJ83" s="301"/>
      <c r="SK83" s="301"/>
      <c r="SL83" s="301"/>
      <c r="SM83" s="301"/>
      <c r="SN83" s="301"/>
      <c r="SO83" s="301"/>
      <c r="SP83" s="301"/>
      <c r="SQ83" s="301"/>
      <c r="SR83" s="301"/>
      <c r="SS83" s="301"/>
      <c r="ST83" s="301"/>
      <c r="SU83" s="301"/>
      <c r="SV83" s="301"/>
      <c r="SW83" s="301"/>
      <c r="SX83" s="301"/>
      <c r="SY83" s="301"/>
      <c r="SZ83" s="301"/>
      <c r="TA83" s="301"/>
      <c r="TB83" s="301"/>
      <c r="TC83" s="301"/>
      <c r="TD83" s="301"/>
      <c r="TE83" s="301"/>
      <c r="TF83" s="301"/>
      <c r="TG83" s="301"/>
      <c r="TH83" s="301"/>
      <c r="TI83" s="301"/>
      <c r="TJ83" s="301"/>
      <c r="TK83" s="301"/>
      <c r="TL83" s="301"/>
      <c r="TM83" s="301"/>
      <c r="TN83" s="301"/>
      <c r="TO83" s="301"/>
      <c r="TP83" s="301"/>
      <c r="TQ83" s="301"/>
      <c r="TR83" s="301"/>
      <c r="TS83" s="301"/>
      <c r="TT83" s="301"/>
      <c r="TU83" s="301"/>
      <c r="TV83" s="301"/>
      <c r="TW83" s="301"/>
      <c r="TX83" s="301"/>
      <c r="TY83" s="301"/>
      <c r="TZ83" s="301"/>
      <c r="UA83" s="301"/>
      <c r="UB83" s="301"/>
      <c r="UC83" s="301"/>
      <c r="UD83" s="301"/>
      <c r="UE83" s="301"/>
      <c r="UF83" s="301"/>
      <c r="UG83" s="301"/>
      <c r="UH83" s="301"/>
      <c r="UI83" s="301"/>
      <c r="UJ83" s="301"/>
      <c r="UK83" s="301"/>
      <c r="UL83" s="301"/>
      <c r="UM83" s="301"/>
      <c r="UN83" s="301"/>
      <c r="UO83" s="301"/>
      <c r="UP83" s="301"/>
      <c r="UQ83" s="301"/>
      <c r="UR83" s="301"/>
      <c r="US83" s="301"/>
      <c r="UT83" s="301"/>
      <c r="UU83" s="301"/>
      <c r="UV83" s="301"/>
      <c r="UW83" s="301"/>
      <c r="UX83" s="301"/>
      <c r="UY83" s="301"/>
      <c r="UZ83" s="301"/>
      <c r="VA83" s="301"/>
      <c r="VB83" s="301"/>
      <c r="VC83" s="301"/>
      <c r="VD83" s="301"/>
      <c r="VE83" s="301"/>
      <c r="VF83" s="301"/>
      <c r="VG83" s="301"/>
      <c r="VH83" s="301"/>
      <c r="VI83" s="301"/>
      <c r="VJ83" s="301"/>
      <c r="VK83" s="301"/>
      <c r="VL83" s="301"/>
      <c r="VM83" s="301"/>
      <c r="VN83" s="301"/>
      <c r="VO83" s="301"/>
      <c r="VP83" s="301"/>
      <c r="VQ83" s="301"/>
      <c r="VR83" s="301"/>
      <c r="VS83" s="301"/>
      <c r="VT83" s="301"/>
      <c r="VU83" s="301"/>
      <c r="VV83" s="301"/>
      <c r="VW83" s="301"/>
      <c r="VX83" s="301"/>
      <c r="VY83" s="301"/>
      <c r="VZ83" s="301"/>
      <c r="WA83" s="301"/>
      <c r="WB83" s="301"/>
      <c r="WC83" s="301"/>
      <c r="WD83" s="301"/>
      <c r="WE83" s="301"/>
      <c r="WF83" s="301"/>
      <c r="WG83" s="301"/>
      <c r="WH83" s="301"/>
      <c r="WI83" s="301"/>
      <c r="WJ83" s="301"/>
      <c r="WK83" s="301"/>
      <c r="WL83" s="301"/>
      <c r="WM83" s="301"/>
      <c r="WN83" s="301"/>
      <c r="WO83" s="301"/>
      <c r="WP83" s="301"/>
      <c r="WQ83" s="301"/>
      <c r="WR83" s="301"/>
      <c r="WS83" s="301"/>
      <c r="WT83" s="301"/>
      <c r="WU83" s="301"/>
      <c r="WV83" s="301"/>
      <c r="WW83" s="301"/>
      <c r="WX83" s="301"/>
      <c r="WY83" s="301"/>
      <c r="WZ83" s="301"/>
      <c r="XA83" s="301"/>
      <c r="XB83" s="301"/>
      <c r="XC83" s="301"/>
      <c r="XD83" s="301"/>
      <c r="XE83" s="301"/>
      <c r="XF83" s="301"/>
      <c r="XG83" s="301"/>
      <c r="XH83" s="301"/>
      <c r="XI83" s="301"/>
      <c r="XJ83" s="301"/>
      <c r="XK83" s="301"/>
      <c r="XL83" s="301"/>
      <c r="XM83" s="301"/>
      <c r="XN83" s="301"/>
      <c r="XO83" s="301"/>
      <c r="XP83" s="301"/>
      <c r="XQ83" s="301"/>
      <c r="XR83" s="301"/>
      <c r="XS83" s="301"/>
      <c r="XT83" s="301"/>
      <c r="XU83" s="301"/>
      <c r="XV83" s="301"/>
      <c r="XW83" s="301"/>
      <c r="XX83" s="301"/>
      <c r="XY83" s="301"/>
      <c r="XZ83" s="301"/>
      <c r="YA83" s="301"/>
      <c r="YB83" s="301"/>
      <c r="YC83" s="301"/>
      <c r="YD83" s="301"/>
      <c r="YE83" s="301"/>
      <c r="YF83" s="301"/>
      <c r="YG83" s="301"/>
      <c r="YH83" s="301"/>
      <c r="YI83" s="301"/>
      <c r="YJ83" s="301"/>
      <c r="YK83" s="301"/>
      <c r="YL83" s="301"/>
      <c r="YM83" s="301"/>
      <c r="YN83" s="301"/>
      <c r="YO83" s="301"/>
      <c r="YP83" s="301"/>
      <c r="YQ83" s="301"/>
      <c r="YR83" s="301"/>
      <c r="YS83" s="301"/>
      <c r="YT83" s="301"/>
      <c r="YU83" s="301"/>
      <c r="YV83" s="301"/>
      <c r="YW83" s="301"/>
      <c r="YX83" s="301"/>
      <c r="YY83" s="301"/>
      <c r="YZ83" s="301"/>
      <c r="ZA83" s="301"/>
      <c r="ZB83" s="301"/>
      <c r="ZC83" s="301"/>
      <c r="ZD83" s="301"/>
      <c r="ZE83" s="301"/>
      <c r="ZF83" s="301"/>
      <c r="ZG83" s="301"/>
      <c r="ZH83" s="301"/>
      <c r="ZI83" s="301"/>
      <c r="ZJ83" s="301"/>
      <c r="ZK83" s="301"/>
      <c r="ZL83" s="301"/>
      <c r="ZM83" s="301"/>
      <c r="ZN83" s="301"/>
      <c r="ZO83" s="301"/>
      <c r="ZP83" s="301"/>
      <c r="ZQ83" s="301"/>
      <c r="ZR83" s="301"/>
      <c r="ZS83" s="301"/>
      <c r="ZT83" s="301"/>
      <c r="ZU83" s="301"/>
      <c r="ZV83" s="301"/>
      <c r="ZW83" s="301"/>
      <c r="ZX83" s="301"/>
      <c r="ZY83" s="301"/>
      <c r="ZZ83" s="301"/>
      <c r="AAA83" s="301"/>
      <c r="AAB83" s="301"/>
      <c r="AAC83" s="301"/>
      <c r="AAD83" s="301"/>
      <c r="AAE83" s="301"/>
      <c r="AAF83" s="301"/>
      <c r="AAG83" s="301"/>
      <c r="AAH83" s="301"/>
      <c r="AAI83" s="301"/>
      <c r="AAJ83" s="301"/>
      <c r="AAK83" s="301"/>
      <c r="AAL83" s="301"/>
      <c r="AAM83" s="301"/>
      <c r="AAN83" s="301"/>
      <c r="AAO83" s="301"/>
      <c r="AAP83" s="301"/>
      <c r="AAQ83" s="301"/>
      <c r="AAR83" s="301"/>
      <c r="AAS83" s="301"/>
      <c r="AAT83" s="301"/>
      <c r="AAU83" s="301"/>
      <c r="AAV83" s="301"/>
      <c r="AAW83" s="301"/>
      <c r="AAX83" s="301"/>
      <c r="AAY83" s="301"/>
      <c r="AAZ83" s="301"/>
      <c r="ABA83" s="301"/>
      <c r="ABB83" s="301"/>
      <c r="ABC83" s="301"/>
      <c r="ABD83" s="301"/>
      <c r="ABE83" s="301"/>
      <c r="ABF83" s="301"/>
      <c r="ABG83" s="301"/>
      <c r="ABH83" s="301"/>
      <c r="ABI83" s="301"/>
      <c r="ABJ83" s="301"/>
      <c r="ABK83" s="301"/>
      <c r="ABL83" s="301"/>
      <c r="ABM83" s="301"/>
      <c r="ABN83" s="301"/>
      <c r="ABO83" s="301"/>
      <c r="ABP83" s="301"/>
      <c r="ABQ83" s="301"/>
      <c r="ABR83" s="301"/>
      <c r="ABS83" s="301"/>
      <c r="ABT83" s="301"/>
      <c r="ABU83" s="301"/>
      <c r="ABV83" s="301"/>
      <c r="ABW83" s="301"/>
      <c r="ABX83" s="301"/>
      <c r="ABY83" s="301"/>
      <c r="ABZ83" s="301"/>
      <c r="ACA83" s="301"/>
      <c r="ACB83" s="301"/>
      <c r="ACC83" s="301"/>
      <c r="ACD83" s="301"/>
      <c r="ACE83" s="301"/>
      <c r="ACF83" s="301"/>
      <c r="ACG83" s="301"/>
      <c r="ACH83" s="301"/>
      <c r="ACI83" s="301"/>
      <c r="ACJ83" s="301"/>
      <c r="ACK83" s="301"/>
      <c r="ACL83" s="301"/>
      <c r="ACM83" s="301"/>
      <c r="ACN83" s="301"/>
      <c r="ACO83" s="301"/>
      <c r="ACP83" s="301"/>
      <c r="ACQ83" s="301"/>
      <c r="ACR83" s="301"/>
      <c r="ACS83" s="301"/>
      <c r="ACT83" s="301"/>
      <c r="ACU83" s="301"/>
      <c r="ACV83" s="301"/>
      <c r="ACW83" s="301"/>
      <c r="ACX83" s="301"/>
      <c r="ACY83" s="301"/>
      <c r="ACZ83" s="301"/>
      <c r="ADA83" s="301"/>
      <c r="ADB83" s="301"/>
      <c r="ADC83" s="301"/>
      <c r="ADD83" s="301"/>
      <c r="ADE83" s="301"/>
      <c r="ADF83" s="301"/>
      <c r="ADG83" s="301"/>
      <c r="ADH83" s="301"/>
      <c r="ADI83" s="301"/>
      <c r="ADJ83" s="301"/>
      <c r="ADK83" s="301"/>
      <c r="ADL83" s="301"/>
      <c r="ADM83" s="301"/>
      <c r="ADN83" s="301"/>
      <c r="ADO83" s="301"/>
      <c r="ADP83" s="301"/>
      <c r="ADQ83" s="301"/>
      <c r="ADR83" s="301"/>
      <c r="ADS83" s="301"/>
      <c r="ADT83" s="301"/>
      <c r="ADU83" s="301"/>
      <c r="ADV83" s="301"/>
      <c r="ADW83" s="301"/>
      <c r="ADX83" s="301"/>
      <c r="ADY83" s="301"/>
      <c r="ADZ83" s="301"/>
      <c r="AEA83" s="301"/>
      <c r="AEB83" s="301"/>
      <c r="AEC83" s="301"/>
      <c r="AED83" s="301"/>
      <c r="AEE83" s="301"/>
      <c r="AEF83" s="301"/>
      <c r="AEG83" s="301"/>
      <c r="AEH83" s="301"/>
      <c r="AEI83" s="301"/>
      <c r="AEJ83" s="301"/>
      <c r="AEK83" s="301"/>
      <c r="AEL83" s="301"/>
      <c r="AEM83" s="301"/>
      <c r="AEN83" s="301"/>
      <c r="AEO83" s="301"/>
      <c r="AEP83" s="301"/>
      <c r="AEQ83" s="301"/>
      <c r="AER83" s="301"/>
      <c r="AES83" s="301"/>
      <c r="AET83" s="301"/>
      <c r="AEU83" s="301"/>
      <c r="AEV83" s="301"/>
      <c r="AEW83" s="301"/>
      <c r="AEX83" s="301"/>
      <c r="AEY83" s="301"/>
      <c r="AEZ83" s="301"/>
      <c r="AFA83" s="301"/>
      <c r="AFB83" s="301"/>
      <c r="AFC83" s="301"/>
      <c r="AFD83" s="301"/>
      <c r="AFE83" s="301"/>
      <c r="AFF83" s="301"/>
      <c r="AFG83" s="301"/>
      <c r="AFH83" s="301"/>
      <c r="AFI83" s="301"/>
      <c r="AFJ83" s="301"/>
      <c r="AFK83" s="301"/>
      <c r="AFL83" s="301"/>
      <c r="AFM83" s="301"/>
      <c r="AFN83" s="301"/>
      <c r="AFO83" s="301"/>
      <c r="AFP83" s="301"/>
      <c r="AFQ83" s="301"/>
      <c r="AFR83" s="301"/>
      <c r="AFS83" s="301"/>
      <c r="AFT83" s="301"/>
      <c r="AFU83" s="301"/>
      <c r="AFV83" s="301"/>
      <c r="AFW83" s="301"/>
      <c r="AFX83" s="301"/>
      <c r="AFY83" s="301"/>
      <c r="AFZ83" s="301"/>
      <c r="AGA83" s="301"/>
      <c r="AGB83" s="301"/>
      <c r="AGC83" s="301"/>
      <c r="AGD83" s="301"/>
      <c r="AGE83" s="301"/>
      <c r="AGF83" s="301"/>
      <c r="AGG83" s="301"/>
      <c r="AGH83" s="301"/>
      <c r="AGI83" s="301"/>
      <c r="AGJ83" s="301"/>
      <c r="AGK83" s="301"/>
      <c r="AGL83" s="301"/>
      <c r="AGM83" s="301"/>
      <c r="AGN83" s="301"/>
      <c r="AGO83" s="301"/>
      <c r="AGP83" s="301"/>
      <c r="AGQ83" s="301"/>
      <c r="AGR83" s="301"/>
      <c r="AGS83" s="301"/>
      <c r="AGT83" s="301"/>
      <c r="AGU83" s="301"/>
      <c r="AGV83" s="301"/>
      <c r="AGW83" s="301"/>
      <c r="AGX83" s="301"/>
      <c r="AGY83" s="301"/>
      <c r="AGZ83" s="301"/>
      <c r="AHA83" s="301"/>
      <c r="AHB83" s="301"/>
      <c r="AHC83" s="301"/>
      <c r="AHD83" s="301"/>
      <c r="AHE83" s="301"/>
      <c r="AHF83" s="301"/>
      <c r="AHG83" s="301"/>
      <c r="AHH83" s="301"/>
      <c r="AHI83" s="301"/>
      <c r="AHJ83" s="301"/>
      <c r="AHK83" s="301"/>
      <c r="AHL83" s="301"/>
      <c r="AHM83" s="301"/>
      <c r="AHN83" s="301"/>
      <c r="AHO83" s="301"/>
      <c r="AHP83" s="301"/>
      <c r="AHQ83" s="301"/>
      <c r="AHR83" s="301"/>
      <c r="AHS83" s="301"/>
      <c r="AHT83" s="301"/>
      <c r="AHU83" s="301"/>
      <c r="AHV83" s="301"/>
      <c r="AHW83" s="301"/>
      <c r="AHX83" s="301"/>
      <c r="AHY83" s="301"/>
      <c r="AHZ83" s="301"/>
      <c r="AIA83" s="301"/>
      <c r="AIB83" s="301"/>
      <c r="AIC83" s="301"/>
      <c r="AID83" s="301"/>
      <c r="AIE83" s="301"/>
      <c r="AIF83" s="301"/>
      <c r="AIG83" s="301"/>
      <c r="AIH83" s="301"/>
      <c r="AII83" s="301"/>
      <c r="AIJ83" s="301"/>
      <c r="AIK83" s="301"/>
      <c r="AIL83" s="301"/>
      <c r="AIM83" s="301"/>
      <c r="AIN83" s="301"/>
      <c r="AIO83" s="301"/>
      <c r="AIP83" s="301"/>
      <c r="AIQ83" s="301"/>
      <c r="AIR83" s="301"/>
      <c r="AIS83" s="301"/>
      <c r="AIT83" s="301"/>
      <c r="AIU83" s="301"/>
      <c r="AIV83" s="301"/>
      <c r="AIW83" s="301"/>
      <c r="AIX83" s="301"/>
      <c r="AIY83" s="301"/>
      <c r="AIZ83" s="301"/>
      <c r="AJA83" s="301"/>
      <c r="AJB83" s="301"/>
      <c r="AJC83" s="301"/>
      <c r="AJD83" s="301"/>
      <c r="AJE83" s="301"/>
      <c r="AJF83" s="301"/>
      <c r="AJG83" s="301"/>
      <c r="AJH83" s="301"/>
      <c r="AJI83" s="301"/>
      <c r="AJJ83" s="301"/>
      <c r="AJK83" s="301"/>
      <c r="AJL83" s="301"/>
      <c r="AJM83" s="301"/>
      <c r="AJN83" s="301"/>
      <c r="AJO83" s="301"/>
      <c r="AJP83" s="301"/>
      <c r="AJQ83" s="301"/>
      <c r="AJR83" s="301"/>
      <c r="AJS83" s="301"/>
      <c r="AJT83" s="301"/>
      <c r="AJU83" s="301"/>
      <c r="AJV83" s="301"/>
      <c r="AJW83" s="301"/>
      <c r="AJX83" s="301"/>
      <c r="AJY83" s="301"/>
      <c r="AJZ83" s="301"/>
      <c r="AKA83" s="301"/>
      <c r="AKB83" s="301"/>
      <c r="AKC83" s="301"/>
      <c r="AKD83" s="301"/>
      <c r="AKE83" s="301"/>
      <c r="AKF83" s="301"/>
      <c r="AKG83" s="301"/>
      <c r="AKH83" s="301"/>
      <c r="AKI83" s="301"/>
      <c r="AKJ83" s="301"/>
      <c r="AKK83" s="301"/>
      <c r="AKL83" s="301"/>
      <c r="AKM83" s="301"/>
      <c r="AKN83" s="301"/>
      <c r="AKO83" s="301"/>
      <c r="AKP83" s="301"/>
      <c r="AKQ83" s="301"/>
      <c r="AKR83" s="301"/>
      <c r="AKS83" s="301"/>
      <c r="AKT83" s="301"/>
      <c r="AKU83" s="301"/>
      <c r="AKV83" s="301"/>
      <c r="AKW83" s="301"/>
      <c r="AKX83" s="301"/>
      <c r="AKY83" s="301"/>
      <c r="AKZ83" s="301"/>
      <c r="ALA83" s="301"/>
      <c r="ALB83" s="301"/>
      <c r="ALC83" s="301"/>
      <c r="ALD83" s="301"/>
      <c r="ALE83" s="301"/>
      <c r="ALF83" s="301"/>
      <c r="ALG83" s="301"/>
      <c r="ALH83" s="301"/>
      <c r="ALI83" s="301"/>
      <c r="ALJ83" s="301"/>
      <c r="ALK83" s="301"/>
      <c r="ALL83" s="301"/>
      <c r="ALM83" s="301"/>
      <c r="ALN83" s="301"/>
      <c r="ALO83" s="301"/>
      <c r="ALP83" s="301"/>
      <c r="ALQ83" s="301"/>
      <c r="ALR83" s="301"/>
      <c r="ALS83" s="301"/>
      <c r="ALT83" s="301"/>
      <c r="ALU83" s="301"/>
      <c r="ALV83" s="301"/>
      <c r="ALW83" s="301"/>
      <c r="ALX83" s="301"/>
      <c r="ALY83" s="301"/>
      <c r="ALZ83" s="301"/>
      <c r="AMA83" s="301"/>
      <c r="AMB83" s="301"/>
      <c r="AMC83" s="301"/>
      <c r="AMD83" s="301"/>
      <c r="AME83" s="301"/>
      <c r="AMF83" s="301"/>
      <c r="AMG83" s="301"/>
      <c r="AMH83" s="301"/>
      <c r="AMI83" s="301"/>
      <c r="AMJ83" s="301"/>
      <c r="AMK83" s="301"/>
    </row>
    <row r="84" spans="1:1025" ht="27" hidden="1" customHeight="1" thickBot="1" x14ac:dyDescent="0.25">
      <c r="A84" s="252" t="s">
        <v>163</v>
      </c>
      <c r="B84" s="242" t="s">
        <v>155</v>
      </c>
      <c r="C84" s="243"/>
      <c r="D84" s="244">
        <v>100</v>
      </c>
      <c r="E84" s="366">
        <f>D84*C84</f>
        <v>0</v>
      </c>
      <c r="F84" s="364"/>
      <c r="G84" s="294"/>
      <c r="H84" s="301"/>
      <c r="I84" s="301"/>
      <c r="J84" s="301"/>
      <c r="K84" s="301"/>
      <c r="L84" s="301"/>
      <c r="M84" s="301"/>
      <c r="N84" s="301"/>
      <c r="O84" s="301"/>
      <c r="P84" s="301"/>
      <c r="Q84" s="301"/>
      <c r="R84" s="301"/>
      <c r="S84" s="301"/>
      <c r="T84" s="301"/>
      <c r="U84" s="301"/>
      <c r="V84" s="301"/>
      <c r="W84" s="301"/>
      <c r="X84" s="301"/>
      <c r="Y84" s="301"/>
      <c r="Z84" s="301"/>
      <c r="AA84" s="301"/>
      <c r="AB84" s="301"/>
      <c r="AC84" s="301"/>
      <c r="AD84" s="301"/>
      <c r="AE84" s="301"/>
      <c r="AF84" s="301"/>
      <c r="AG84" s="301"/>
      <c r="AH84" s="301"/>
      <c r="AI84" s="301"/>
      <c r="AJ84" s="301"/>
      <c r="AK84" s="301"/>
      <c r="AL84" s="301"/>
      <c r="AM84" s="301"/>
      <c r="AN84" s="301"/>
      <c r="AO84" s="301"/>
      <c r="AP84" s="301"/>
      <c r="AQ84" s="301"/>
      <c r="AR84" s="301"/>
      <c r="AS84" s="301"/>
      <c r="AT84" s="301"/>
      <c r="AU84" s="301"/>
      <c r="AV84" s="301"/>
      <c r="AW84" s="301"/>
      <c r="AX84" s="301"/>
      <c r="AY84" s="301"/>
      <c r="AZ84" s="301"/>
      <c r="BA84" s="301"/>
      <c r="BB84" s="301"/>
      <c r="BC84" s="301"/>
      <c r="BD84" s="301"/>
      <c r="BE84" s="301"/>
      <c r="BF84" s="301"/>
      <c r="BG84" s="301"/>
      <c r="BH84" s="301"/>
      <c r="BI84" s="301"/>
      <c r="BJ84" s="301"/>
      <c r="BK84" s="301"/>
      <c r="BL84" s="301"/>
      <c r="BM84" s="301"/>
      <c r="BN84" s="301"/>
      <c r="BO84" s="301"/>
      <c r="BP84" s="301"/>
      <c r="BQ84" s="301"/>
      <c r="BR84" s="301"/>
      <c r="BS84" s="301"/>
      <c r="BT84" s="301"/>
      <c r="BU84" s="301"/>
      <c r="BV84" s="301"/>
      <c r="BW84" s="301"/>
      <c r="BX84" s="301"/>
      <c r="BY84" s="301"/>
      <c r="BZ84" s="301"/>
      <c r="CA84" s="301"/>
      <c r="CB84" s="301"/>
      <c r="CC84" s="301"/>
      <c r="CD84" s="301"/>
      <c r="CE84" s="301"/>
      <c r="CF84" s="301"/>
      <c r="CG84" s="301"/>
      <c r="CH84" s="301"/>
      <c r="CI84" s="301"/>
      <c r="CJ84" s="301"/>
      <c r="CK84" s="301"/>
      <c r="CL84" s="301"/>
      <c r="CM84" s="301"/>
      <c r="CN84" s="301"/>
      <c r="CO84" s="301"/>
      <c r="CP84" s="301"/>
      <c r="CQ84" s="301"/>
      <c r="CR84" s="301"/>
      <c r="CS84" s="301"/>
      <c r="CT84" s="301"/>
      <c r="CU84" s="301"/>
      <c r="CV84" s="301"/>
      <c r="CW84" s="301"/>
      <c r="CX84" s="301"/>
      <c r="CY84" s="301"/>
      <c r="CZ84" s="301"/>
      <c r="DA84" s="301"/>
      <c r="DB84" s="301"/>
      <c r="DC84" s="301"/>
      <c r="DD84" s="301"/>
      <c r="DE84" s="301"/>
      <c r="DF84" s="301"/>
      <c r="DG84" s="301"/>
      <c r="DH84" s="301"/>
      <c r="DI84" s="301"/>
      <c r="DJ84" s="301"/>
      <c r="DK84" s="301"/>
      <c r="DL84" s="301"/>
      <c r="DM84" s="301"/>
      <c r="DN84" s="301"/>
      <c r="DO84" s="301"/>
      <c r="DP84" s="301"/>
      <c r="DQ84" s="301"/>
      <c r="DR84" s="301"/>
      <c r="DS84" s="301"/>
      <c r="DT84" s="301"/>
      <c r="DU84" s="301"/>
      <c r="DV84" s="301"/>
      <c r="DW84" s="301"/>
      <c r="DX84" s="301"/>
      <c r="DY84" s="301"/>
      <c r="DZ84" s="301"/>
      <c r="EA84" s="301"/>
      <c r="EB84" s="301"/>
      <c r="EC84" s="301"/>
      <c r="ED84" s="301"/>
      <c r="EE84" s="301"/>
      <c r="EF84" s="301"/>
      <c r="EG84" s="301"/>
      <c r="EH84" s="301"/>
      <c r="EI84" s="301"/>
      <c r="EJ84" s="301"/>
      <c r="EK84" s="301"/>
      <c r="EL84" s="301"/>
      <c r="EM84" s="301"/>
      <c r="EN84" s="301"/>
      <c r="EO84" s="301"/>
      <c r="EP84" s="301"/>
      <c r="EQ84" s="301"/>
      <c r="ER84" s="301"/>
      <c r="ES84" s="301"/>
      <c r="ET84" s="301"/>
      <c r="EU84" s="301"/>
      <c r="EV84" s="301"/>
      <c r="EW84" s="301"/>
      <c r="EX84" s="301"/>
      <c r="EY84" s="301"/>
      <c r="EZ84" s="301"/>
      <c r="FA84" s="301"/>
      <c r="FB84" s="301"/>
      <c r="FC84" s="301"/>
      <c r="FD84" s="301"/>
      <c r="FE84" s="301"/>
      <c r="FF84" s="301"/>
      <c r="FG84" s="301"/>
      <c r="FH84" s="301"/>
      <c r="FI84" s="301"/>
      <c r="FJ84" s="301"/>
      <c r="FK84" s="301"/>
      <c r="FL84" s="301"/>
      <c r="FM84" s="301"/>
      <c r="FN84" s="301"/>
      <c r="FO84" s="301"/>
      <c r="FP84" s="301"/>
      <c r="FQ84" s="301"/>
      <c r="FR84" s="301"/>
      <c r="FS84" s="301"/>
      <c r="FT84" s="301"/>
      <c r="FU84" s="301"/>
      <c r="FV84" s="301"/>
      <c r="FW84" s="301"/>
      <c r="FX84" s="301"/>
      <c r="FY84" s="301"/>
      <c r="FZ84" s="301"/>
      <c r="GA84" s="301"/>
      <c r="GB84" s="301"/>
      <c r="GC84" s="301"/>
      <c r="GD84" s="301"/>
      <c r="GE84" s="301"/>
      <c r="GF84" s="301"/>
      <c r="GG84" s="301"/>
      <c r="GH84" s="301"/>
      <c r="GI84" s="301"/>
      <c r="GJ84" s="301"/>
      <c r="GK84" s="301"/>
      <c r="GL84" s="301"/>
      <c r="GM84" s="301"/>
      <c r="GN84" s="301"/>
      <c r="GO84" s="301"/>
      <c r="GP84" s="301"/>
      <c r="GQ84" s="301"/>
      <c r="GR84" s="301"/>
      <c r="GS84" s="301"/>
      <c r="GT84" s="301"/>
      <c r="GU84" s="301"/>
      <c r="GV84" s="301"/>
      <c r="GW84" s="301"/>
      <c r="GX84" s="301"/>
      <c r="GY84" s="301"/>
      <c r="GZ84" s="301"/>
      <c r="HA84" s="301"/>
      <c r="HB84" s="301"/>
      <c r="HC84" s="301"/>
      <c r="HD84" s="301"/>
      <c r="HE84" s="301"/>
      <c r="HF84" s="301"/>
      <c r="HG84" s="301"/>
      <c r="HH84" s="301"/>
      <c r="HI84" s="301"/>
      <c r="HJ84" s="301"/>
      <c r="HK84" s="301"/>
      <c r="HL84" s="301"/>
      <c r="HM84" s="301"/>
      <c r="HN84" s="301"/>
      <c r="HO84" s="301"/>
      <c r="HP84" s="301"/>
      <c r="HQ84" s="301"/>
      <c r="HR84" s="301"/>
      <c r="HS84" s="301"/>
      <c r="HT84" s="301"/>
      <c r="HU84" s="301"/>
      <c r="HV84" s="301"/>
      <c r="HW84" s="301"/>
      <c r="HX84" s="301"/>
      <c r="HY84" s="301"/>
      <c r="HZ84" s="301"/>
      <c r="IA84" s="301"/>
      <c r="IB84" s="301"/>
      <c r="IC84" s="301"/>
      <c r="ID84" s="301"/>
      <c r="IE84" s="301"/>
      <c r="IF84" s="301"/>
      <c r="IG84" s="301"/>
      <c r="IH84" s="301"/>
      <c r="II84" s="301"/>
      <c r="IJ84" s="301"/>
      <c r="IK84" s="301"/>
      <c r="IL84" s="301"/>
      <c r="IM84" s="301"/>
      <c r="IN84" s="301"/>
      <c r="IO84" s="301"/>
      <c r="IP84" s="301"/>
      <c r="IQ84" s="301"/>
      <c r="IR84" s="301"/>
      <c r="IS84" s="301"/>
      <c r="IT84" s="301"/>
      <c r="IU84" s="301"/>
      <c r="IV84" s="301"/>
      <c r="IW84" s="301"/>
      <c r="IX84" s="301"/>
      <c r="IY84" s="301"/>
      <c r="IZ84" s="301"/>
      <c r="JA84" s="301"/>
      <c r="JB84" s="301"/>
      <c r="JC84" s="301"/>
      <c r="JD84" s="301"/>
      <c r="JE84" s="301"/>
      <c r="JF84" s="301"/>
      <c r="JG84" s="301"/>
      <c r="JH84" s="301"/>
      <c r="JI84" s="301"/>
      <c r="JJ84" s="301"/>
      <c r="JK84" s="301"/>
      <c r="JL84" s="301"/>
      <c r="JM84" s="301"/>
      <c r="JN84" s="301"/>
      <c r="JO84" s="301"/>
      <c r="JP84" s="301"/>
      <c r="JQ84" s="301"/>
      <c r="JR84" s="301"/>
      <c r="JS84" s="301"/>
      <c r="JT84" s="301"/>
      <c r="JU84" s="301"/>
      <c r="JV84" s="301"/>
      <c r="JW84" s="301"/>
      <c r="JX84" s="301"/>
      <c r="JY84" s="301"/>
      <c r="JZ84" s="301"/>
      <c r="KA84" s="301"/>
      <c r="KB84" s="301"/>
      <c r="KC84" s="301"/>
      <c r="KD84" s="301"/>
      <c r="KE84" s="301"/>
      <c r="KF84" s="301"/>
      <c r="KG84" s="301"/>
      <c r="KH84" s="301"/>
      <c r="KI84" s="301"/>
      <c r="KJ84" s="301"/>
      <c r="KK84" s="301"/>
      <c r="KL84" s="301"/>
      <c r="KM84" s="301"/>
      <c r="KN84" s="301"/>
      <c r="KO84" s="301"/>
      <c r="KP84" s="301"/>
      <c r="KQ84" s="301"/>
      <c r="KR84" s="301"/>
      <c r="KS84" s="301"/>
      <c r="KT84" s="301"/>
      <c r="KU84" s="301"/>
      <c r="KV84" s="301"/>
      <c r="KW84" s="301"/>
      <c r="KX84" s="301"/>
      <c r="KY84" s="301"/>
      <c r="KZ84" s="301"/>
      <c r="LA84" s="301"/>
      <c r="LB84" s="301"/>
      <c r="LC84" s="301"/>
      <c r="LD84" s="301"/>
      <c r="LE84" s="301"/>
      <c r="LF84" s="301"/>
      <c r="LG84" s="301"/>
      <c r="LH84" s="301"/>
      <c r="LI84" s="301"/>
      <c r="LJ84" s="301"/>
      <c r="LK84" s="301"/>
      <c r="LL84" s="301"/>
      <c r="LM84" s="301"/>
      <c r="LN84" s="301"/>
      <c r="LO84" s="301"/>
      <c r="LP84" s="301"/>
      <c r="LQ84" s="301"/>
      <c r="LR84" s="301"/>
      <c r="LS84" s="301"/>
      <c r="LT84" s="301"/>
      <c r="LU84" s="301"/>
      <c r="LV84" s="301"/>
      <c r="LW84" s="301"/>
      <c r="LX84" s="301"/>
      <c r="LY84" s="301"/>
      <c r="LZ84" s="301"/>
      <c r="MA84" s="301"/>
      <c r="MB84" s="301"/>
      <c r="MC84" s="301"/>
      <c r="MD84" s="301"/>
      <c r="ME84" s="301"/>
      <c r="MF84" s="301"/>
      <c r="MG84" s="301"/>
      <c r="MH84" s="301"/>
      <c r="MI84" s="301"/>
      <c r="MJ84" s="301"/>
      <c r="MK84" s="301"/>
      <c r="ML84" s="301"/>
      <c r="MM84" s="301"/>
      <c r="MN84" s="301"/>
      <c r="MO84" s="301"/>
      <c r="MP84" s="301"/>
      <c r="MQ84" s="301"/>
      <c r="MR84" s="301"/>
      <c r="MS84" s="301"/>
      <c r="MT84" s="301"/>
      <c r="MU84" s="301"/>
      <c r="MV84" s="301"/>
      <c r="MW84" s="301"/>
      <c r="MX84" s="301"/>
      <c r="MY84" s="301"/>
      <c r="MZ84" s="301"/>
      <c r="NA84" s="301"/>
      <c r="NB84" s="301"/>
      <c r="NC84" s="301"/>
      <c r="ND84" s="301"/>
      <c r="NE84" s="301"/>
      <c r="NF84" s="301"/>
      <c r="NG84" s="301"/>
      <c r="NH84" s="301"/>
      <c r="NI84" s="301"/>
      <c r="NJ84" s="301"/>
      <c r="NK84" s="301"/>
      <c r="NL84" s="301"/>
      <c r="NM84" s="301"/>
      <c r="NN84" s="301"/>
      <c r="NO84" s="301"/>
      <c r="NP84" s="301"/>
      <c r="NQ84" s="301"/>
      <c r="NR84" s="301"/>
      <c r="NS84" s="301"/>
      <c r="NT84" s="301"/>
      <c r="NU84" s="301"/>
      <c r="NV84" s="301"/>
      <c r="NW84" s="301"/>
      <c r="NX84" s="301"/>
      <c r="NY84" s="301"/>
      <c r="NZ84" s="301"/>
      <c r="OA84" s="301"/>
      <c r="OB84" s="301"/>
      <c r="OC84" s="301"/>
      <c r="OD84" s="301"/>
      <c r="OE84" s="301"/>
      <c r="OF84" s="301"/>
      <c r="OG84" s="301"/>
      <c r="OH84" s="301"/>
      <c r="OI84" s="301"/>
      <c r="OJ84" s="301"/>
      <c r="OK84" s="301"/>
      <c r="OL84" s="301"/>
      <c r="OM84" s="301"/>
      <c r="ON84" s="301"/>
      <c r="OO84" s="301"/>
      <c r="OP84" s="301"/>
      <c r="OQ84" s="301"/>
      <c r="OR84" s="301"/>
      <c r="OS84" s="301"/>
      <c r="OT84" s="301"/>
      <c r="OU84" s="301"/>
      <c r="OV84" s="301"/>
      <c r="OW84" s="301"/>
      <c r="OX84" s="301"/>
      <c r="OY84" s="301"/>
      <c r="OZ84" s="301"/>
      <c r="PA84" s="301"/>
      <c r="PB84" s="301"/>
      <c r="PC84" s="301"/>
      <c r="PD84" s="301"/>
      <c r="PE84" s="301"/>
      <c r="PF84" s="301"/>
      <c r="PG84" s="301"/>
      <c r="PH84" s="301"/>
      <c r="PI84" s="301"/>
      <c r="PJ84" s="301"/>
      <c r="PK84" s="301"/>
      <c r="PL84" s="301"/>
      <c r="PM84" s="301"/>
      <c r="PN84" s="301"/>
      <c r="PO84" s="301"/>
      <c r="PP84" s="301"/>
      <c r="PQ84" s="301"/>
      <c r="PR84" s="301"/>
      <c r="PS84" s="301"/>
      <c r="PT84" s="301"/>
      <c r="PU84" s="301"/>
      <c r="PV84" s="301"/>
      <c r="PW84" s="301"/>
      <c r="PX84" s="301"/>
      <c r="PY84" s="301"/>
      <c r="PZ84" s="301"/>
      <c r="QA84" s="301"/>
      <c r="QB84" s="301"/>
      <c r="QC84" s="301"/>
      <c r="QD84" s="301"/>
      <c r="QE84" s="301"/>
      <c r="QF84" s="301"/>
      <c r="QG84" s="301"/>
      <c r="QH84" s="301"/>
      <c r="QI84" s="301"/>
      <c r="QJ84" s="301"/>
      <c r="QK84" s="301"/>
      <c r="QL84" s="301"/>
      <c r="QM84" s="301"/>
      <c r="QN84" s="301"/>
      <c r="QO84" s="301"/>
      <c r="QP84" s="301"/>
      <c r="QQ84" s="301"/>
      <c r="QR84" s="301"/>
      <c r="QS84" s="301"/>
      <c r="QT84" s="301"/>
      <c r="QU84" s="301"/>
      <c r="QV84" s="301"/>
      <c r="QW84" s="301"/>
      <c r="QX84" s="301"/>
      <c r="QY84" s="301"/>
      <c r="QZ84" s="301"/>
      <c r="RA84" s="301"/>
      <c r="RB84" s="301"/>
      <c r="RC84" s="301"/>
      <c r="RD84" s="301"/>
      <c r="RE84" s="301"/>
      <c r="RF84" s="301"/>
      <c r="RG84" s="301"/>
      <c r="RH84" s="301"/>
      <c r="RI84" s="301"/>
      <c r="RJ84" s="301"/>
      <c r="RK84" s="301"/>
      <c r="RL84" s="301"/>
      <c r="RM84" s="301"/>
      <c r="RN84" s="301"/>
      <c r="RO84" s="301"/>
      <c r="RP84" s="301"/>
      <c r="RQ84" s="301"/>
      <c r="RR84" s="301"/>
      <c r="RS84" s="301"/>
      <c r="RT84" s="301"/>
      <c r="RU84" s="301"/>
      <c r="RV84" s="301"/>
      <c r="RW84" s="301"/>
      <c r="RX84" s="301"/>
      <c r="RY84" s="301"/>
      <c r="RZ84" s="301"/>
      <c r="SA84" s="301"/>
      <c r="SB84" s="301"/>
      <c r="SC84" s="301"/>
      <c r="SD84" s="301"/>
      <c r="SE84" s="301"/>
      <c r="SF84" s="301"/>
      <c r="SG84" s="301"/>
      <c r="SH84" s="301"/>
      <c r="SI84" s="301"/>
      <c r="SJ84" s="301"/>
      <c r="SK84" s="301"/>
      <c r="SL84" s="301"/>
      <c r="SM84" s="301"/>
      <c r="SN84" s="301"/>
      <c r="SO84" s="301"/>
      <c r="SP84" s="301"/>
      <c r="SQ84" s="301"/>
      <c r="SR84" s="301"/>
      <c r="SS84" s="301"/>
      <c r="ST84" s="301"/>
      <c r="SU84" s="301"/>
      <c r="SV84" s="301"/>
      <c r="SW84" s="301"/>
      <c r="SX84" s="301"/>
      <c r="SY84" s="301"/>
      <c r="SZ84" s="301"/>
      <c r="TA84" s="301"/>
      <c r="TB84" s="301"/>
      <c r="TC84" s="301"/>
      <c r="TD84" s="301"/>
      <c r="TE84" s="301"/>
      <c r="TF84" s="301"/>
      <c r="TG84" s="301"/>
      <c r="TH84" s="301"/>
      <c r="TI84" s="301"/>
      <c r="TJ84" s="301"/>
      <c r="TK84" s="301"/>
      <c r="TL84" s="301"/>
      <c r="TM84" s="301"/>
      <c r="TN84" s="301"/>
      <c r="TO84" s="301"/>
      <c r="TP84" s="301"/>
      <c r="TQ84" s="301"/>
      <c r="TR84" s="301"/>
      <c r="TS84" s="301"/>
      <c r="TT84" s="301"/>
      <c r="TU84" s="301"/>
      <c r="TV84" s="301"/>
      <c r="TW84" s="301"/>
      <c r="TX84" s="301"/>
      <c r="TY84" s="301"/>
      <c r="TZ84" s="301"/>
      <c r="UA84" s="301"/>
      <c r="UB84" s="301"/>
      <c r="UC84" s="301"/>
      <c r="UD84" s="301"/>
      <c r="UE84" s="301"/>
      <c r="UF84" s="301"/>
      <c r="UG84" s="301"/>
      <c r="UH84" s="301"/>
      <c r="UI84" s="301"/>
      <c r="UJ84" s="301"/>
      <c r="UK84" s="301"/>
      <c r="UL84" s="301"/>
      <c r="UM84" s="301"/>
      <c r="UN84" s="301"/>
      <c r="UO84" s="301"/>
      <c r="UP84" s="301"/>
      <c r="UQ84" s="301"/>
      <c r="UR84" s="301"/>
      <c r="US84" s="301"/>
      <c r="UT84" s="301"/>
      <c r="UU84" s="301"/>
      <c r="UV84" s="301"/>
      <c r="UW84" s="301"/>
      <c r="UX84" s="301"/>
      <c r="UY84" s="301"/>
      <c r="UZ84" s="301"/>
      <c r="VA84" s="301"/>
      <c r="VB84" s="301"/>
      <c r="VC84" s="301"/>
      <c r="VD84" s="301"/>
      <c r="VE84" s="301"/>
      <c r="VF84" s="301"/>
      <c r="VG84" s="301"/>
      <c r="VH84" s="301"/>
      <c r="VI84" s="301"/>
      <c r="VJ84" s="301"/>
      <c r="VK84" s="301"/>
      <c r="VL84" s="301"/>
      <c r="VM84" s="301"/>
      <c r="VN84" s="301"/>
      <c r="VO84" s="301"/>
      <c r="VP84" s="301"/>
      <c r="VQ84" s="301"/>
      <c r="VR84" s="301"/>
      <c r="VS84" s="301"/>
      <c r="VT84" s="301"/>
      <c r="VU84" s="301"/>
      <c r="VV84" s="301"/>
      <c r="VW84" s="301"/>
      <c r="VX84" s="301"/>
      <c r="VY84" s="301"/>
      <c r="VZ84" s="301"/>
      <c r="WA84" s="301"/>
      <c r="WB84" s="301"/>
      <c r="WC84" s="301"/>
      <c r="WD84" s="301"/>
      <c r="WE84" s="301"/>
      <c r="WF84" s="301"/>
      <c r="WG84" s="301"/>
      <c r="WH84" s="301"/>
      <c r="WI84" s="301"/>
      <c r="WJ84" s="301"/>
      <c r="WK84" s="301"/>
      <c r="WL84" s="301"/>
      <c r="WM84" s="301"/>
      <c r="WN84" s="301"/>
      <c r="WO84" s="301"/>
      <c r="WP84" s="301"/>
      <c r="WQ84" s="301"/>
      <c r="WR84" s="301"/>
      <c r="WS84" s="301"/>
      <c r="WT84" s="301"/>
      <c r="WU84" s="301"/>
      <c r="WV84" s="301"/>
      <c r="WW84" s="301"/>
      <c r="WX84" s="301"/>
      <c r="WY84" s="301"/>
      <c r="WZ84" s="301"/>
      <c r="XA84" s="301"/>
      <c r="XB84" s="301"/>
      <c r="XC84" s="301"/>
      <c r="XD84" s="301"/>
      <c r="XE84" s="301"/>
      <c r="XF84" s="301"/>
      <c r="XG84" s="301"/>
      <c r="XH84" s="301"/>
      <c r="XI84" s="301"/>
      <c r="XJ84" s="301"/>
      <c r="XK84" s="301"/>
      <c r="XL84" s="301"/>
      <c r="XM84" s="301"/>
      <c r="XN84" s="301"/>
      <c r="XO84" s="301"/>
      <c r="XP84" s="301"/>
      <c r="XQ84" s="301"/>
      <c r="XR84" s="301"/>
      <c r="XS84" s="301"/>
      <c r="XT84" s="301"/>
      <c r="XU84" s="301"/>
      <c r="XV84" s="301"/>
      <c r="XW84" s="301"/>
      <c r="XX84" s="301"/>
      <c r="XY84" s="301"/>
      <c r="XZ84" s="301"/>
      <c r="YA84" s="301"/>
      <c r="YB84" s="301"/>
      <c r="YC84" s="301"/>
      <c r="YD84" s="301"/>
      <c r="YE84" s="301"/>
      <c r="YF84" s="301"/>
      <c r="YG84" s="301"/>
      <c r="YH84" s="301"/>
      <c r="YI84" s="301"/>
      <c r="YJ84" s="301"/>
      <c r="YK84" s="301"/>
      <c r="YL84" s="301"/>
      <c r="YM84" s="301"/>
      <c r="YN84" s="301"/>
      <c r="YO84" s="301"/>
      <c r="YP84" s="301"/>
      <c r="YQ84" s="301"/>
      <c r="YR84" s="301"/>
      <c r="YS84" s="301"/>
      <c r="YT84" s="301"/>
      <c r="YU84" s="301"/>
      <c r="YV84" s="301"/>
      <c r="YW84" s="301"/>
      <c r="YX84" s="301"/>
      <c r="YY84" s="301"/>
      <c r="YZ84" s="301"/>
      <c r="ZA84" s="301"/>
      <c r="ZB84" s="301"/>
      <c r="ZC84" s="301"/>
      <c r="ZD84" s="301"/>
      <c r="ZE84" s="301"/>
      <c r="ZF84" s="301"/>
      <c r="ZG84" s="301"/>
      <c r="ZH84" s="301"/>
      <c r="ZI84" s="301"/>
      <c r="ZJ84" s="301"/>
      <c r="ZK84" s="301"/>
      <c r="ZL84" s="301"/>
      <c r="ZM84" s="301"/>
      <c r="ZN84" s="301"/>
      <c r="ZO84" s="301"/>
      <c r="ZP84" s="301"/>
      <c r="ZQ84" s="301"/>
      <c r="ZR84" s="301"/>
      <c r="ZS84" s="301"/>
      <c r="ZT84" s="301"/>
      <c r="ZU84" s="301"/>
      <c r="ZV84" s="301"/>
      <c r="ZW84" s="301"/>
      <c r="ZX84" s="301"/>
      <c r="ZY84" s="301"/>
      <c r="ZZ84" s="301"/>
      <c r="AAA84" s="301"/>
      <c r="AAB84" s="301"/>
      <c r="AAC84" s="301"/>
      <c r="AAD84" s="301"/>
      <c r="AAE84" s="301"/>
      <c r="AAF84" s="301"/>
      <c r="AAG84" s="301"/>
      <c r="AAH84" s="301"/>
      <c r="AAI84" s="301"/>
      <c r="AAJ84" s="301"/>
      <c r="AAK84" s="301"/>
      <c r="AAL84" s="301"/>
      <c r="AAM84" s="301"/>
      <c r="AAN84" s="301"/>
      <c r="AAO84" s="301"/>
      <c r="AAP84" s="301"/>
      <c r="AAQ84" s="301"/>
      <c r="AAR84" s="301"/>
      <c r="AAS84" s="301"/>
      <c r="AAT84" s="301"/>
      <c r="AAU84" s="301"/>
      <c r="AAV84" s="301"/>
      <c r="AAW84" s="301"/>
      <c r="AAX84" s="301"/>
      <c r="AAY84" s="301"/>
      <c r="AAZ84" s="301"/>
      <c r="ABA84" s="301"/>
      <c r="ABB84" s="301"/>
      <c r="ABC84" s="301"/>
      <c r="ABD84" s="301"/>
      <c r="ABE84" s="301"/>
      <c r="ABF84" s="301"/>
      <c r="ABG84" s="301"/>
      <c r="ABH84" s="301"/>
      <c r="ABI84" s="301"/>
      <c r="ABJ84" s="301"/>
      <c r="ABK84" s="301"/>
      <c r="ABL84" s="301"/>
      <c r="ABM84" s="301"/>
      <c r="ABN84" s="301"/>
      <c r="ABO84" s="301"/>
      <c r="ABP84" s="301"/>
      <c r="ABQ84" s="301"/>
      <c r="ABR84" s="301"/>
      <c r="ABS84" s="301"/>
      <c r="ABT84" s="301"/>
      <c r="ABU84" s="301"/>
      <c r="ABV84" s="301"/>
      <c r="ABW84" s="301"/>
      <c r="ABX84" s="301"/>
      <c r="ABY84" s="301"/>
      <c r="ABZ84" s="301"/>
      <c r="ACA84" s="301"/>
      <c r="ACB84" s="301"/>
      <c r="ACC84" s="301"/>
      <c r="ACD84" s="301"/>
      <c r="ACE84" s="301"/>
      <c r="ACF84" s="301"/>
      <c r="ACG84" s="301"/>
      <c r="ACH84" s="301"/>
      <c r="ACI84" s="301"/>
      <c r="ACJ84" s="301"/>
      <c r="ACK84" s="301"/>
      <c r="ACL84" s="301"/>
      <c r="ACM84" s="301"/>
      <c r="ACN84" s="301"/>
      <c r="ACO84" s="301"/>
      <c r="ACP84" s="301"/>
      <c r="ACQ84" s="301"/>
      <c r="ACR84" s="301"/>
      <c r="ACS84" s="301"/>
      <c r="ACT84" s="301"/>
      <c r="ACU84" s="301"/>
      <c r="ACV84" s="301"/>
      <c r="ACW84" s="301"/>
      <c r="ACX84" s="301"/>
      <c r="ACY84" s="301"/>
      <c r="ACZ84" s="301"/>
      <c r="ADA84" s="301"/>
      <c r="ADB84" s="301"/>
      <c r="ADC84" s="301"/>
      <c r="ADD84" s="301"/>
      <c r="ADE84" s="301"/>
      <c r="ADF84" s="301"/>
      <c r="ADG84" s="301"/>
      <c r="ADH84" s="301"/>
      <c r="ADI84" s="301"/>
      <c r="ADJ84" s="301"/>
      <c r="ADK84" s="301"/>
      <c r="ADL84" s="301"/>
      <c r="ADM84" s="301"/>
      <c r="ADN84" s="301"/>
      <c r="ADO84" s="301"/>
      <c r="ADP84" s="301"/>
      <c r="ADQ84" s="301"/>
      <c r="ADR84" s="301"/>
      <c r="ADS84" s="301"/>
      <c r="ADT84" s="301"/>
      <c r="ADU84" s="301"/>
      <c r="ADV84" s="301"/>
      <c r="ADW84" s="301"/>
      <c r="ADX84" s="301"/>
      <c r="ADY84" s="301"/>
      <c r="ADZ84" s="301"/>
      <c r="AEA84" s="301"/>
      <c r="AEB84" s="301"/>
      <c r="AEC84" s="301"/>
      <c r="AED84" s="301"/>
      <c r="AEE84" s="301"/>
      <c r="AEF84" s="301"/>
      <c r="AEG84" s="301"/>
      <c r="AEH84" s="301"/>
      <c r="AEI84" s="301"/>
      <c r="AEJ84" s="301"/>
      <c r="AEK84" s="301"/>
      <c r="AEL84" s="301"/>
      <c r="AEM84" s="301"/>
      <c r="AEN84" s="301"/>
      <c r="AEO84" s="301"/>
      <c r="AEP84" s="301"/>
      <c r="AEQ84" s="301"/>
      <c r="AER84" s="301"/>
      <c r="AES84" s="301"/>
      <c r="AET84" s="301"/>
      <c r="AEU84" s="301"/>
      <c r="AEV84" s="301"/>
      <c r="AEW84" s="301"/>
      <c r="AEX84" s="301"/>
      <c r="AEY84" s="301"/>
      <c r="AEZ84" s="301"/>
      <c r="AFA84" s="301"/>
      <c r="AFB84" s="301"/>
      <c r="AFC84" s="301"/>
      <c r="AFD84" s="301"/>
      <c r="AFE84" s="301"/>
      <c r="AFF84" s="301"/>
      <c r="AFG84" s="301"/>
      <c r="AFH84" s="301"/>
      <c r="AFI84" s="301"/>
      <c r="AFJ84" s="301"/>
      <c r="AFK84" s="301"/>
      <c r="AFL84" s="301"/>
      <c r="AFM84" s="301"/>
      <c r="AFN84" s="301"/>
      <c r="AFO84" s="301"/>
      <c r="AFP84" s="301"/>
      <c r="AFQ84" s="301"/>
      <c r="AFR84" s="301"/>
      <c r="AFS84" s="301"/>
      <c r="AFT84" s="301"/>
      <c r="AFU84" s="301"/>
      <c r="AFV84" s="301"/>
      <c r="AFW84" s="301"/>
      <c r="AFX84" s="301"/>
      <c r="AFY84" s="301"/>
      <c r="AFZ84" s="301"/>
      <c r="AGA84" s="301"/>
      <c r="AGB84" s="301"/>
      <c r="AGC84" s="301"/>
      <c r="AGD84" s="301"/>
      <c r="AGE84" s="301"/>
      <c r="AGF84" s="301"/>
      <c r="AGG84" s="301"/>
      <c r="AGH84" s="301"/>
      <c r="AGI84" s="301"/>
      <c r="AGJ84" s="301"/>
      <c r="AGK84" s="301"/>
      <c r="AGL84" s="301"/>
      <c r="AGM84" s="301"/>
      <c r="AGN84" s="301"/>
      <c r="AGO84" s="301"/>
      <c r="AGP84" s="301"/>
      <c r="AGQ84" s="301"/>
      <c r="AGR84" s="301"/>
      <c r="AGS84" s="301"/>
      <c r="AGT84" s="301"/>
      <c r="AGU84" s="301"/>
      <c r="AGV84" s="301"/>
      <c r="AGW84" s="301"/>
      <c r="AGX84" s="301"/>
      <c r="AGY84" s="301"/>
      <c r="AGZ84" s="301"/>
      <c r="AHA84" s="301"/>
      <c r="AHB84" s="301"/>
      <c r="AHC84" s="301"/>
      <c r="AHD84" s="301"/>
      <c r="AHE84" s="301"/>
      <c r="AHF84" s="301"/>
      <c r="AHG84" s="301"/>
      <c r="AHH84" s="301"/>
      <c r="AHI84" s="301"/>
      <c r="AHJ84" s="301"/>
      <c r="AHK84" s="301"/>
      <c r="AHL84" s="301"/>
      <c r="AHM84" s="301"/>
      <c r="AHN84" s="301"/>
      <c r="AHO84" s="301"/>
      <c r="AHP84" s="301"/>
      <c r="AHQ84" s="301"/>
      <c r="AHR84" s="301"/>
      <c r="AHS84" s="301"/>
      <c r="AHT84" s="301"/>
      <c r="AHU84" s="301"/>
      <c r="AHV84" s="301"/>
      <c r="AHW84" s="301"/>
      <c r="AHX84" s="301"/>
      <c r="AHY84" s="301"/>
      <c r="AHZ84" s="301"/>
      <c r="AIA84" s="301"/>
      <c r="AIB84" s="301"/>
      <c r="AIC84" s="301"/>
      <c r="AID84" s="301"/>
      <c r="AIE84" s="301"/>
      <c r="AIF84" s="301"/>
      <c r="AIG84" s="301"/>
      <c r="AIH84" s="301"/>
      <c r="AII84" s="301"/>
      <c r="AIJ84" s="301"/>
      <c r="AIK84" s="301"/>
      <c r="AIL84" s="301"/>
      <c r="AIM84" s="301"/>
      <c r="AIN84" s="301"/>
      <c r="AIO84" s="301"/>
      <c r="AIP84" s="301"/>
      <c r="AIQ84" s="301"/>
      <c r="AIR84" s="301"/>
      <c r="AIS84" s="301"/>
      <c r="AIT84" s="301"/>
      <c r="AIU84" s="301"/>
      <c r="AIV84" s="301"/>
      <c r="AIW84" s="301"/>
      <c r="AIX84" s="301"/>
      <c r="AIY84" s="301"/>
      <c r="AIZ84" s="301"/>
      <c r="AJA84" s="301"/>
      <c r="AJB84" s="301"/>
      <c r="AJC84" s="301"/>
      <c r="AJD84" s="301"/>
      <c r="AJE84" s="301"/>
      <c r="AJF84" s="301"/>
      <c r="AJG84" s="301"/>
      <c r="AJH84" s="301"/>
      <c r="AJI84" s="301"/>
      <c r="AJJ84" s="301"/>
      <c r="AJK84" s="301"/>
      <c r="AJL84" s="301"/>
      <c r="AJM84" s="301"/>
      <c r="AJN84" s="301"/>
      <c r="AJO84" s="301"/>
      <c r="AJP84" s="301"/>
      <c r="AJQ84" s="301"/>
      <c r="AJR84" s="301"/>
      <c r="AJS84" s="301"/>
      <c r="AJT84" s="301"/>
      <c r="AJU84" s="301"/>
      <c r="AJV84" s="301"/>
      <c r="AJW84" s="301"/>
      <c r="AJX84" s="301"/>
      <c r="AJY84" s="301"/>
      <c r="AJZ84" s="301"/>
      <c r="AKA84" s="301"/>
      <c r="AKB84" s="301"/>
      <c r="AKC84" s="301"/>
      <c r="AKD84" s="301"/>
      <c r="AKE84" s="301"/>
      <c r="AKF84" s="301"/>
      <c r="AKG84" s="301"/>
      <c r="AKH84" s="301"/>
      <c r="AKI84" s="301"/>
      <c r="AKJ84" s="301"/>
      <c r="AKK84" s="301"/>
      <c r="AKL84" s="301"/>
      <c r="AKM84" s="301"/>
      <c r="AKN84" s="301"/>
      <c r="AKO84" s="301"/>
      <c r="AKP84" s="301"/>
      <c r="AKQ84" s="301"/>
      <c r="AKR84" s="301"/>
      <c r="AKS84" s="301"/>
      <c r="AKT84" s="301"/>
      <c r="AKU84" s="301"/>
      <c r="AKV84" s="301"/>
      <c r="AKW84" s="301"/>
      <c r="AKX84" s="301"/>
      <c r="AKY84" s="301"/>
      <c r="AKZ84" s="301"/>
      <c r="ALA84" s="301"/>
      <c r="ALB84" s="301"/>
      <c r="ALC84" s="301"/>
      <c r="ALD84" s="301"/>
      <c r="ALE84" s="301"/>
      <c r="ALF84" s="301"/>
      <c r="ALG84" s="301"/>
      <c r="ALH84" s="301"/>
      <c r="ALI84" s="301"/>
      <c r="ALJ84" s="301"/>
      <c r="ALK84" s="301"/>
      <c r="ALL84" s="301"/>
      <c r="ALM84" s="301"/>
      <c r="ALN84" s="301"/>
      <c r="ALO84" s="301"/>
      <c r="ALP84" s="301"/>
      <c r="ALQ84" s="301"/>
      <c r="ALR84" s="301"/>
      <c r="ALS84" s="301"/>
      <c r="ALT84" s="301"/>
      <c r="ALU84" s="301"/>
      <c r="ALV84" s="301"/>
      <c r="ALW84" s="301"/>
      <c r="ALX84" s="301"/>
      <c r="ALY84" s="301"/>
      <c r="ALZ84" s="301"/>
      <c r="AMA84" s="301"/>
      <c r="AMB84" s="301"/>
      <c r="AMC84" s="301"/>
      <c r="AMD84" s="301"/>
      <c r="AME84" s="301"/>
      <c r="AMF84" s="301"/>
      <c r="AMG84" s="301"/>
      <c r="AMH84" s="301"/>
      <c r="AMI84" s="301"/>
      <c r="AMJ84" s="301"/>
      <c r="AMK84" s="301"/>
    </row>
    <row r="85" spans="1:1025" ht="18" customHeight="1" thickBot="1" x14ac:dyDescent="0.25">
      <c r="A85" s="601"/>
      <c r="B85" s="601"/>
      <c r="C85" s="362"/>
      <c r="D85" s="368" t="s">
        <v>99</v>
      </c>
      <c r="E85" s="369">
        <v>1</v>
      </c>
      <c r="F85" s="360">
        <f>E84+E83</f>
        <v>184.8</v>
      </c>
      <c r="G85" s="294"/>
      <c r="H85" s="301"/>
      <c r="I85" s="301"/>
      <c r="J85" s="301"/>
      <c r="K85" s="301"/>
      <c r="L85" s="301"/>
      <c r="M85" s="301"/>
      <c r="N85" s="301"/>
      <c r="O85" s="301"/>
      <c r="P85" s="301"/>
      <c r="Q85" s="301"/>
      <c r="R85" s="301"/>
      <c r="S85" s="301"/>
      <c r="T85" s="301"/>
      <c r="U85" s="301"/>
      <c r="V85" s="301"/>
      <c r="W85" s="301"/>
      <c r="X85" s="301"/>
      <c r="Y85" s="301"/>
      <c r="Z85" s="301"/>
      <c r="AA85" s="301"/>
      <c r="AB85" s="301"/>
      <c r="AC85" s="301"/>
      <c r="AD85" s="301"/>
      <c r="AE85" s="301"/>
      <c r="AF85" s="301"/>
      <c r="AG85" s="301"/>
      <c r="AH85" s="301"/>
      <c r="AI85" s="301"/>
      <c r="AJ85" s="301"/>
      <c r="AK85" s="301"/>
      <c r="AL85" s="301"/>
      <c r="AM85" s="301"/>
      <c r="AN85" s="301"/>
      <c r="AO85" s="301"/>
      <c r="AP85" s="301"/>
      <c r="AQ85" s="301"/>
      <c r="AR85" s="301"/>
      <c r="AS85" s="301"/>
      <c r="AT85" s="301"/>
      <c r="AU85" s="301"/>
      <c r="AV85" s="301"/>
      <c r="AW85" s="301"/>
      <c r="AX85" s="301"/>
      <c r="AY85" s="301"/>
      <c r="AZ85" s="301"/>
      <c r="BA85" s="301"/>
      <c r="BB85" s="301"/>
      <c r="BC85" s="301"/>
      <c r="BD85" s="301"/>
      <c r="BE85" s="301"/>
      <c r="BF85" s="301"/>
      <c r="BG85" s="301"/>
      <c r="BH85" s="301"/>
      <c r="BI85" s="301"/>
      <c r="BJ85" s="301"/>
      <c r="BK85" s="301"/>
      <c r="BL85" s="301"/>
      <c r="BM85" s="301"/>
      <c r="BN85" s="301"/>
      <c r="BO85" s="301"/>
      <c r="BP85" s="301"/>
      <c r="BQ85" s="301"/>
      <c r="BR85" s="301"/>
      <c r="BS85" s="301"/>
      <c r="BT85" s="301"/>
      <c r="BU85" s="301"/>
      <c r="BV85" s="301"/>
      <c r="BW85" s="301"/>
      <c r="BX85" s="301"/>
      <c r="BY85" s="301"/>
      <c r="BZ85" s="301"/>
      <c r="CA85" s="301"/>
      <c r="CB85" s="301"/>
      <c r="CC85" s="301"/>
      <c r="CD85" s="301"/>
      <c r="CE85" s="301"/>
      <c r="CF85" s="301"/>
      <c r="CG85" s="301"/>
      <c r="CH85" s="301"/>
      <c r="CI85" s="301"/>
      <c r="CJ85" s="301"/>
      <c r="CK85" s="301"/>
      <c r="CL85" s="301"/>
      <c r="CM85" s="301"/>
      <c r="CN85" s="301"/>
      <c r="CO85" s="301"/>
      <c r="CP85" s="301"/>
      <c r="CQ85" s="301"/>
      <c r="CR85" s="301"/>
      <c r="CS85" s="301"/>
      <c r="CT85" s="301"/>
      <c r="CU85" s="301"/>
      <c r="CV85" s="301"/>
      <c r="CW85" s="301"/>
      <c r="CX85" s="301"/>
      <c r="CY85" s="301"/>
      <c r="CZ85" s="301"/>
      <c r="DA85" s="301"/>
      <c r="DB85" s="301"/>
      <c r="DC85" s="301"/>
      <c r="DD85" s="301"/>
      <c r="DE85" s="301"/>
      <c r="DF85" s="301"/>
      <c r="DG85" s="301"/>
      <c r="DH85" s="301"/>
      <c r="DI85" s="301"/>
      <c r="DJ85" s="301"/>
      <c r="DK85" s="301"/>
      <c r="DL85" s="301"/>
      <c r="DM85" s="301"/>
      <c r="DN85" s="301"/>
      <c r="DO85" s="301"/>
      <c r="DP85" s="301"/>
      <c r="DQ85" s="301"/>
      <c r="DR85" s="301"/>
      <c r="DS85" s="301"/>
      <c r="DT85" s="301"/>
      <c r="DU85" s="301"/>
      <c r="DV85" s="301"/>
      <c r="DW85" s="301"/>
      <c r="DX85" s="301"/>
      <c r="DY85" s="301"/>
      <c r="DZ85" s="301"/>
      <c r="EA85" s="301"/>
      <c r="EB85" s="301"/>
      <c r="EC85" s="301"/>
      <c r="ED85" s="301"/>
      <c r="EE85" s="301"/>
      <c r="EF85" s="301"/>
      <c r="EG85" s="301"/>
      <c r="EH85" s="301"/>
      <c r="EI85" s="301"/>
      <c r="EJ85" s="301"/>
      <c r="EK85" s="301"/>
      <c r="EL85" s="301"/>
      <c r="EM85" s="301"/>
      <c r="EN85" s="301"/>
      <c r="EO85" s="301"/>
      <c r="EP85" s="301"/>
      <c r="EQ85" s="301"/>
      <c r="ER85" s="301"/>
      <c r="ES85" s="301"/>
      <c r="ET85" s="301"/>
      <c r="EU85" s="301"/>
      <c r="EV85" s="301"/>
      <c r="EW85" s="301"/>
      <c r="EX85" s="301"/>
      <c r="EY85" s="301"/>
      <c r="EZ85" s="301"/>
      <c r="FA85" s="301"/>
      <c r="FB85" s="301"/>
      <c r="FC85" s="301"/>
      <c r="FD85" s="301"/>
      <c r="FE85" s="301"/>
      <c r="FF85" s="301"/>
      <c r="FG85" s="301"/>
      <c r="FH85" s="301"/>
      <c r="FI85" s="301"/>
      <c r="FJ85" s="301"/>
      <c r="FK85" s="301"/>
      <c r="FL85" s="301"/>
      <c r="FM85" s="301"/>
      <c r="FN85" s="301"/>
      <c r="FO85" s="301"/>
      <c r="FP85" s="301"/>
      <c r="FQ85" s="301"/>
      <c r="FR85" s="301"/>
      <c r="FS85" s="301"/>
      <c r="FT85" s="301"/>
      <c r="FU85" s="301"/>
      <c r="FV85" s="301"/>
      <c r="FW85" s="301"/>
      <c r="FX85" s="301"/>
      <c r="FY85" s="301"/>
      <c r="FZ85" s="301"/>
      <c r="GA85" s="301"/>
      <c r="GB85" s="301"/>
      <c r="GC85" s="301"/>
      <c r="GD85" s="301"/>
      <c r="GE85" s="301"/>
      <c r="GF85" s="301"/>
      <c r="GG85" s="301"/>
      <c r="GH85" s="301"/>
      <c r="GI85" s="301"/>
      <c r="GJ85" s="301"/>
      <c r="GK85" s="301"/>
      <c r="GL85" s="301"/>
      <c r="GM85" s="301"/>
      <c r="GN85" s="301"/>
      <c r="GO85" s="301"/>
      <c r="GP85" s="301"/>
      <c r="GQ85" s="301"/>
      <c r="GR85" s="301"/>
      <c r="GS85" s="301"/>
      <c r="GT85" s="301"/>
      <c r="GU85" s="301"/>
      <c r="GV85" s="301"/>
      <c r="GW85" s="301"/>
      <c r="GX85" s="301"/>
      <c r="GY85" s="301"/>
      <c r="GZ85" s="301"/>
      <c r="HA85" s="301"/>
      <c r="HB85" s="301"/>
      <c r="HC85" s="301"/>
      <c r="HD85" s="301"/>
      <c r="HE85" s="301"/>
      <c r="HF85" s="301"/>
      <c r="HG85" s="301"/>
      <c r="HH85" s="301"/>
      <c r="HI85" s="301"/>
      <c r="HJ85" s="301"/>
      <c r="HK85" s="301"/>
      <c r="HL85" s="301"/>
      <c r="HM85" s="301"/>
      <c r="HN85" s="301"/>
      <c r="HO85" s="301"/>
      <c r="HP85" s="301"/>
      <c r="HQ85" s="301"/>
      <c r="HR85" s="301"/>
      <c r="HS85" s="301"/>
      <c r="HT85" s="301"/>
      <c r="HU85" s="301"/>
      <c r="HV85" s="301"/>
      <c r="HW85" s="301"/>
      <c r="HX85" s="301"/>
      <c r="HY85" s="301"/>
      <c r="HZ85" s="301"/>
      <c r="IA85" s="301"/>
      <c r="IB85" s="301"/>
      <c r="IC85" s="301"/>
      <c r="ID85" s="301"/>
      <c r="IE85" s="301"/>
      <c r="IF85" s="301"/>
      <c r="IG85" s="301"/>
      <c r="IH85" s="301"/>
      <c r="II85" s="301"/>
      <c r="IJ85" s="301"/>
      <c r="IK85" s="301"/>
      <c r="IL85" s="301"/>
      <c r="IM85" s="301"/>
      <c r="IN85" s="301"/>
      <c r="IO85" s="301"/>
      <c r="IP85" s="301"/>
      <c r="IQ85" s="301"/>
      <c r="IR85" s="301"/>
      <c r="IS85" s="301"/>
      <c r="IT85" s="301"/>
      <c r="IU85" s="301"/>
      <c r="IV85" s="301"/>
      <c r="IW85" s="301"/>
      <c r="IX85" s="301"/>
      <c r="IY85" s="301"/>
      <c r="IZ85" s="301"/>
      <c r="JA85" s="301"/>
      <c r="JB85" s="301"/>
      <c r="JC85" s="301"/>
      <c r="JD85" s="301"/>
      <c r="JE85" s="301"/>
      <c r="JF85" s="301"/>
      <c r="JG85" s="301"/>
      <c r="JH85" s="301"/>
      <c r="JI85" s="301"/>
      <c r="JJ85" s="301"/>
      <c r="JK85" s="301"/>
      <c r="JL85" s="301"/>
      <c r="JM85" s="301"/>
      <c r="JN85" s="301"/>
      <c r="JO85" s="301"/>
      <c r="JP85" s="301"/>
      <c r="JQ85" s="301"/>
      <c r="JR85" s="301"/>
      <c r="JS85" s="301"/>
      <c r="JT85" s="301"/>
      <c r="JU85" s="301"/>
      <c r="JV85" s="301"/>
      <c r="JW85" s="301"/>
      <c r="JX85" s="301"/>
      <c r="JY85" s="301"/>
      <c r="JZ85" s="301"/>
      <c r="KA85" s="301"/>
      <c r="KB85" s="301"/>
      <c r="KC85" s="301"/>
      <c r="KD85" s="301"/>
      <c r="KE85" s="301"/>
      <c r="KF85" s="301"/>
      <c r="KG85" s="301"/>
      <c r="KH85" s="301"/>
      <c r="KI85" s="301"/>
      <c r="KJ85" s="301"/>
      <c r="KK85" s="301"/>
      <c r="KL85" s="301"/>
      <c r="KM85" s="301"/>
      <c r="KN85" s="301"/>
      <c r="KO85" s="301"/>
      <c r="KP85" s="301"/>
      <c r="KQ85" s="301"/>
      <c r="KR85" s="301"/>
      <c r="KS85" s="301"/>
      <c r="KT85" s="301"/>
      <c r="KU85" s="301"/>
      <c r="KV85" s="301"/>
      <c r="KW85" s="301"/>
      <c r="KX85" s="301"/>
      <c r="KY85" s="301"/>
      <c r="KZ85" s="301"/>
      <c r="LA85" s="301"/>
      <c r="LB85" s="301"/>
      <c r="LC85" s="301"/>
      <c r="LD85" s="301"/>
      <c r="LE85" s="301"/>
      <c r="LF85" s="301"/>
      <c r="LG85" s="301"/>
      <c r="LH85" s="301"/>
      <c r="LI85" s="301"/>
      <c r="LJ85" s="301"/>
      <c r="LK85" s="301"/>
      <c r="LL85" s="301"/>
      <c r="LM85" s="301"/>
      <c r="LN85" s="301"/>
      <c r="LO85" s="301"/>
      <c r="LP85" s="301"/>
      <c r="LQ85" s="301"/>
      <c r="LR85" s="301"/>
      <c r="LS85" s="301"/>
      <c r="LT85" s="301"/>
      <c r="LU85" s="301"/>
      <c r="LV85" s="301"/>
      <c r="LW85" s="301"/>
      <c r="LX85" s="301"/>
      <c r="LY85" s="301"/>
      <c r="LZ85" s="301"/>
      <c r="MA85" s="301"/>
      <c r="MB85" s="301"/>
      <c r="MC85" s="301"/>
      <c r="MD85" s="301"/>
      <c r="ME85" s="301"/>
      <c r="MF85" s="301"/>
      <c r="MG85" s="301"/>
      <c r="MH85" s="301"/>
      <c r="MI85" s="301"/>
      <c r="MJ85" s="301"/>
      <c r="MK85" s="301"/>
      <c r="ML85" s="301"/>
      <c r="MM85" s="301"/>
      <c r="MN85" s="301"/>
      <c r="MO85" s="301"/>
      <c r="MP85" s="301"/>
      <c r="MQ85" s="301"/>
      <c r="MR85" s="301"/>
      <c r="MS85" s="301"/>
      <c r="MT85" s="301"/>
      <c r="MU85" s="301"/>
      <c r="MV85" s="301"/>
      <c r="MW85" s="301"/>
      <c r="MX85" s="301"/>
      <c r="MY85" s="301"/>
      <c r="MZ85" s="301"/>
      <c r="NA85" s="301"/>
      <c r="NB85" s="301"/>
      <c r="NC85" s="301"/>
      <c r="ND85" s="301"/>
      <c r="NE85" s="301"/>
      <c r="NF85" s="301"/>
      <c r="NG85" s="301"/>
      <c r="NH85" s="301"/>
      <c r="NI85" s="301"/>
      <c r="NJ85" s="301"/>
      <c r="NK85" s="301"/>
      <c r="NL85" s="301"/>
      <c r="NM85" s="301"/>
      <c r="NN85" s="301"/>
      <c r="NO85" s="301"/>
      <c r="NP85" s="301"/>
      <c r="NQ85" s="301"/>
      <c r="NR85" s="301"/>
      <c r="NS85" s="301"/>
      <c r="NT85" s="301"/>
      <c r="NU85" s="301"/>
      <c r="NV85" s="301"/>
      <c r="NW85" s="301"/>
      <c r="NX85" s="301"/>
      <c r="NY85" s="301"/>
      <c r="NZ85" s="301"/>
      <c r="OA85" s="301"/>
      <c r="OB85" s="301"/>
      <c r="OC85" s="301"/>
      <c r="OD85" s="301"/>
      <c r="OE85" s="301"/>
      <c r="OF85" s="301"/>
      <c r="OG85" s="301"/>
      <c r="OH85" s="301"/>
      <c r="OI85" s="301"/>
      <c r="OJ85" s="301"/>
      <c r="OK85" s="301"/>
      <c r="OL85" s="301"/>
      <c r="OM85" s="301"/>
      <c r="ON85" s="301"/>
      <c r="OO85" s="301"/>
      <c r="OP85" s="301"/>
      <c r="OQ85" s="301"/>
      <c r="OR85" s="301"/>
      <c r="OS85" s="301"/>
      <c r="OT85" s="301"/>
      <c r="OU85" s="301"/>
      <c r="OV85" s="301"/>
      <c r="OW85" s="301"/>
      <c r="OX85" s="301"/>
      <c r="OY85" s="301"/>
      <c r="OZ85" s="301"/>
      <c r="PA85" s="301"/>
      <c r="PB85" s="301"/>
      <c r="PC85" s="301"/>
      <c r="PD85" s="301"/>
      <c r="PE85" s="301"/>
      <c r="PF85" s="301"/>
      <c r="PG85" s="301"/>
      <c r="PH85" s="301"/>
      <c r="PI85" s="301"/>
      <c r="PJ85" s="301"/>
      <c r="PK85" s="301"/>
      <c r="PL85" s="301"/>
      <c r="PM85" s="301"/>
      <c r="PN85" s="301"/>
      <c r="PO85" s="301"/>
      <c r="PP85" s="301"/>
      <c r="PQ85" s="301"/>
      <c r="PR85" s="301"/>
      <c r="PS85" s="301"/>
      <c r="PT85" s="301"/>
      <c r="PU85" s="301"/>
      <c r="PV85" s="301"/>
      <c r="PW85" s="301"/>
      <c r="PX85" s="301"/>
      <c r="PY85" s="301"/>
      <c r="PZ85" s="301"/>
      <c r="QA85" s="301"/>
      <c r="QB85" s="301"/>
      <c r="QC85" s="301"/>
      <c r="QD85" s="301"/>
      <c r="QE85" s="301"/>
      <c r="QF85" s="301"/>
      <c r="QG85" s="301"/>
      <c r="QH85" s="301"/>
      <c r="QI85" s="301"/>
      <c r="QJ85" s="301"/>
      <c r="QK85" s="301"/>
      <c r="QL85" s="301"/>
      <c r="QM85" s="301"/>
      <c r="QN85" s="301"/>
      <c r="QO85" s="301"/>
      <c r="QP85" s="301"/>
      <c r="QQ85" s="301"/>
      <c r="QR85" s="301"/>
      <c r="QS85" s="301"/>
      <c r="QT85" s="301"/>
      <c r="QU85" s="301"/>
      <c r="QV85" s="301"/>
      <c r="QW85" s="301"/>
      <c r="QX85" s="301"/>
      <c r="QY85" s="301"/>
      <c r="QZ85" s="301"/>
      <c r="RA85" s="301"/>
      <c r="RB85" s="301"/>
      <c r="RC85" s="301"/>
      <c r="RD85" s="301"/>
      <c r="RE85" s="301"/>
      <c r="RF85" s="301"/>
      <c r="RG85" s="301"/>
      <c r="RH85" s="301"/>
      <c r="RI85" s="301"/>
      <c r="RJ85" s="301"/>
      <c r="RK85" s="301"/>
      <c r="RL85" s="301"/>
      <c r="RM85" s="301"/>
      <c r="RN85" s="301"/>
      <c r="RO85" s="301"/>
      <c r="RP85" s="301"/>
      <c r="RQ85" s="301"/>
      <c r="RR85" s="301"/>
      <c r="RS85" s="301"/>
      <c r="RT85" s="301"/>
      <c r="RU85" s="301"/>
      <c r="RV85" s="301"/>
      <c r="RW85" s="301"/>
      <c r="RX85" s="301"/>
      <c r="RY85" s="301"/>
      <c r="RZ85" s="301"/>
      <c r="SA85" s="301"/>
      <c r="SB85" s="301"/>
      <c r="SC85" s="301"/>
      <c r="SD85" s="301"/>
      <c r="SE85" s="301"/>
      <c r="SF85" s="301"/>
      <c r="SG85" s="301"/>
      <c r="SH85" s="301"/>
      <c r="SI85" s="301"/>
      <c r="SJ85" s="301"/>
      <c r="SK85" s="301"/>
      <c r="SL85" s="301"/>
      <c r="SM85" s="301"/>
      <c r="SN85" s="301"/>
      <c r="SO85" s="301"/>
      <c r="SP85" s="301"/>
      <c r="SQ85" s="301"/>
      <c r="SR85" s="301"/>
      <c r="SS85" s="301"/>
      <c r="ST85" s="301"/>
      <c r="SU85" s="301"/>
      <c r="SV85" s="301"/>
      <c r="SW85" s="301"/>
      <c r="SX85" s="301"/>
      <c r="SY85" s="301"/>
      <c r="SZ85" s="301"/>
      <c r="TA85" s="301"/>
      <c r="TB85" s="301"/>
      <c r="TC85" s="301"/>
      <c r="TD85" s="301"/>
      <c r="TE85" s="301"/>
      <c r="TF85" s="301"/>
      <c r="TG85" s="301"/>
      <c r="TH85" s="301"/>
      <c r="TI85" s="301"/>
      <c r="TJ85" s="301"/>
      <c r="TK85" s="301"/>
      <c r="TL85" s="301"/>
      <c r="TM85" s="301"/>
      <c r="TN85" s="301"/>
      <c r="TO85" s="301"/>
      <c r="TP85" s="301"/>
      <c r="TQ85" s="301"/>
      <c r="TR85" s="301"/>
      <c r="TS85" s="301"/>
      <c r="TT85" s="301"/>
      <c r="TU85" s="301"/>
      <c r="TV85" s="301"/>
      <c r="TW85" s="301"/>
      <c r="TX85" s="301"/>
      <c r="TY85" s="301"/>
      <c r="TZ85" s="301"/>
      <c r="UA85" s="301"/>
      <c r="UB85" s="301"/>
      <c r="UC85" s="301"/>
      <c r="UD85" s="301"/>
      <c r="UE85" s="301"/>
      <c r="UF85" s="301"/>
      <c r="UG85" s="301"/>
      <c r="UH85" s="301"/>
      <c r="UI85" s="301"/>
      <c r="UJ85" s="301"/>
      <c r="UK85" s="301"/>
      <c r="UL85" s="301"/>
      <c r="UM85" s="301"/>
      <c r="UN85" s="301"/>
      <c r="UO85" s="301"/>
      <c r="UP85" s="301"/>
      <c r="UQ85" s="301"/>
      <c r="UR85" s="301"/>
      <c r="US85" s="301"/>
      <c r="UT85" s="301"/>
      <c r="UU85" s="301"/>
      <c r="UV85" s="301"/>
      <c r="UW85" s="301"/>
      <c r="UX85" s="301"/>
      <c r="UY85" s="301"/>
      <c r="UZ85" s="301"/>
      <c r="VA85" s="301"/>
      <c r="VB85" s="301"/>
      <c r="VC85" s="301"/>
      <c r="VD85" s="301"/>
      <c r="VE85" s="301"/>
      <c r="VF85" s="301"/>
      <c r="VG85" s="301"/>
      <c r="VH85" s="301"/>
      <c r="VI85" s="301"/>
      <c r="VJ85" s="301"/>
      <c r="VK85" s="301"/>
      <c r="VL85" s="301"/>
      <c r="VM85" s="301"/>
      <c r="VN85" s="301"/>
      <c r="VO85" s="301"/>
      <c r="VP85" s="301"/>
      <c r="VQ85" s="301"/>
      <c r="VR85" s="301"/>
      <c r="VS85" s="301"/>
      <c r="VT85" s="301"/>
      <c r="VU85" s="301"/>
      <c r="VV85" s="301"/>
      <c r="VW85" s="301"/>
      <c r="VX85" s="301"/>
      <c r="VY85" s="301"/>
      <c r="VZ85" s="301"/>
      <c r="WA85" s="301"/>
      <c r="WB85" s="301"/>
      <c r="WC85" s="301"/>
      <c r="WD85" s="301"/>
      <c r="WE85" s="301"/>
      <c r="WF85" s="301"/>
      <c r="WG85" s="301"/>
      <c r="WH85" s="301"/>
      <c r="WI85" s="301"/>
      <c r="WJ85" s="301"/>
      <c r="WK85" s="301"/>
      <c r="WL85" s="301"/>
      <c r="WM85" s="301"/>
      <c r="WN85" s="301"/>
      <c r="WO85" s="301"/>
      <c r="WP85" s="301"/>
      <c r="WQ85" s="301"/>
      <c r="WR85" s="301"/>
      <c r="WS85" s="301"/>
      <c r="WT85" s="301"/>
      <c r="WU85" s="301"/>
      <c r="WV85" s="301"/>
      <c r="WW85" s="301"/>
      <c r="WX85" s="301"/>
      <c r="WY85" s="301"/>
      <c r="WZ85" s="301"/>
      <c r="XA85" s="301"/>
      <c r="XB85" s="301"/>
      <c r="XC85" s="301"/>
      <c r="XD85" s="301"/>
      <c r="XE85" s="301"/>
      <c r="XF85" s="301"/>
      <c r="XG85" s="301"/>
      <c r="XH85" s="301"/>
      <c r="XI85" s="301"/>
      <c r="XJ85" s="301"/>
      <c r="XK85" s="301"/>
      <c r="XL85" s="301"/>
      <c r="XM85" s="301"/>
      <c r="XN85" s="301"/>
      <c r="XO85" s="301"/>
      <c r="XP85" s="301"/>
      <c r="XQ85" s="301"/>
      <c r="XR85" s="301"/>
      <c r="XS85" s="301"/>
      <c r="XT85" s="301"/>
      <c r="XU85" s="301"/>
      <c r="XV85" s="301"/>
      <c r="XW85" s="301"/>
      <c r="XX85" s="301"/>
      <c r="XY85" s="301"/>
      <c r="XZ85" s="301"/>
      <c r="YA85" s="301"/>
      <c r="YB85" s="301"/>
      <c r="YC85" s="301"/>
      <c r="YD85" s="301"/>
      <c r="YE85" s="301"/>
      <c r="YF85" s="301"/>
      <c r="YG85" s="301"/>
      <c r="YH85" s="301"/>
      <c r="YI85" s="301"/>
      <c r="YJ85" s="301"/>
      <c r="YK85" s="301"/>
      <c r="YL85" s="301"/>
      <c r="YM85" s="301"/>
      <c r="YN85" s="301"/>
      <c r="YO85" s="301"/>
      <c r="YP85" s="301"/>
      <c r="YQ85" s="301"/>
      <c r="YR85" s="301"/>
      <c r="YS85" s="301"/>
      <c r="YT85" s="301"/>
      <c r="YU85" s="301"/>
      <c r="YV85" s="301"/>
      <c r="YW85" s="301"/>
      <c r="YX85" s="301"/>
      <c r="YY85" s="301"/>
      <c r="YZ85" s="301"/>
      <c r="ZA85" s="301"/>
      <c r="ZB85" s="301"/>
      <c r="ZC85" s="301"/>
      <c r="ZD85" s="301"/>
      <c r="ZE85" s="301"/>
      <c r="ZF85" s="301"/>
      <c r="ZG85" s="301"/>
      <c r="ZH85" s="301"/>
      <c r="ZI85" s="301"/>
      <c r="ZJ85" s="301"/>
      <c r="ZK85" s="301"/>
      <c r="ZL85" s="301"/>
      <c r="ZM85" s="301"/>
      <c r="ZN85" s="301"/>
      <c r="ZO85" s="301"/>
      <c r="ZP85" s="301"/>
      <c r="ZQ85" s="301"/>
      <c r="ZR85" s="301"/>
      <c r="ZS85" s="301"/>
      <c r="ZT85" s="301"/>
      <c r="ZU85" s="301"/>
      <c r="ZV85" s="301"/>
      <c r="ZW85" s="301"/>
      <c r="ZX85" s="301"/>
      <c r="ZY85" s="301"/>
      <c r="ZZ85" s="301"/>
      <c r="AAA85" s="301"/>
      <c r="AAB85" s="301"/>
      <c r="AAC85" s="301"/>
      <c r="AAD85" s="301"/>
      <c r="AAE85" s="301"/>
      <c r="AAF85" s="301"/>
      <c r="AAG85" s="301"/>
      <c r="AAH85" s="301"/>
      <c r="AAI85" s="301"/>
      <c r="AAJ85" s="301"/>
      <c r="AAK85" s="301"/>
      <c r="AAL85" s="301"/>
      <c r="AAM85" s="301"/>
      <c r="AAN85" s="301"/>
      <c r="AAO85" s="301"/>
      <c r="AAP85" s="301"/>
      <c r="AAQ85" s="301"/>
      <c r="AAR85" s="301"/>
      <c r="AAS85" s="301"/>
      <c r="AAT85" s="301"/>
      <c r="AAU85" s="301"/>
      <c r="AAV85" s="301"/>
      <c r="AAW85" s="301"/>
      <c r="AAX85" s="301"/>
      <c r="AAY85" s="301"/>
      <c r="AAZ85" s="301"/>
      <c r="ABA85" s="301"/>
      <c r="ABB85" s="301"/>
      <c r="ABC85" s="301"/>
      <c r="ABD85" s="301"/>
      <c r="ABE85" s="301"/>
      <c r="ABF85" s="301"/>
      <c r="ABG85" s="301"/>
      <c r="ABH85" s="301"/>
      <c r="ABI85" s="301"/>
      <c r="ABJ85" s="301"/>
      <c r="ABK85" s="301"/>
      <c r="ABL85" s="301"/>
      <c r="ABM85" s="301"/>
      <c r="ABN85" s="301"/>
      <c r="ABO85" s="301"/>
      <c r="ABP85" s="301"/>
      <c r="ABQ85" s="301"/>
      <c r="ABR85" s="301"/>
      <c r="ABS85" s="301"/>
      <c r="ABT85" s="301"/>
      <c r="ABU85" s="301"/>
      <c r="ABV85" s="301"/>
      <c r="ABW85" s="301"/>
      <c r="ABX85" s="301"/>
      <c r="ABY85" s="301"/>
      <c r="ABZ85" s="301"/>
      <c r="ACA85" s="301"/>
      <c r="ACB85" s="301"/>
      <c r="ACC85" s="301"/>
      <c r="ACD85" s="301"/>
      <c r="ACE85" s="301"/>
      <c r="ACF85" s="301"/>
      <c r="ACG85" s="301"/>
      <c r="ACH85" s="301"/>
      <c r="ACI85" s="301"/>
      <c r="ACJ85" s="301"/>
      <c r="ACK85" s="301"/>
      <c r="ACL85" s="301"/>
      <c r="ACM85" s="301"/>
      <c r="ACN85" s="301"/>
      <c r="ACO85" s="301"/>
      <c r="ACP85" s="301"/>
      <c r="ACQ85" s="301"/>
      <c r="ACR85" s="301"/>
      <c r="ACS85" s="301"/>
      <c r="ACT85" s="301"/>
      <c r="ACU85" s="301"/>
      <c r="ACV85" s="301"/>
      <c r="ACW85" s="301"/>
      <c r="ACX85" s="301"/>
      <c r="ACY85" s="301"/>
      <c r="ACZ85" s="301"/>
      <c r="ADA85" s="301"/>
      <c r="ADB85" s="301"/>
      <c r="ADC85" s="301"/>
      <c r="ADD85" s="301"/>
      <c r="ADE85" s="301"/>
      <c r="ADF85" s="301"/>
      <c r="ADG85" s="301"/>
      <c r="ADH85" s="301"/>
      <c r="ADI85" s="301"/>
      <c r="ADJ85" s="301"/>
      <c r="ADK85" s="301"/>
      <c r="ADL85" s="301"/>
      <c r="ADM85" s="301"/>
      <c r="ADN85" s="301"/>
      <c r="ADO85" s="301"/>
      <c r="ADP85" s="301"/>
      <c r="ADQ85" s="301"/>
      <c r="ADR85" s="301"/>
      <c r="ADS85" s="301"/>
      <c r="ADT85" s="301"/>
      <c r="ADU85" s="301"/>
      <c r="ADV85" s="301"/>
      <c r="ADW85" s="301"/>
      <c r="ADX85" s="301"/>
      <c r="ADY85" s="301"/>
      <c r="ADZ85" s="301"/>
      <c r="AEA85" s="301"/>
      <c r="AEB85" s="301"/>
      <c r="AEC85" s="301"/>
      <c r="AED85" s="301"/>
      <c r="AEE85" s="301"/>
      <c r="AEF85" s="301"/>
      <c r="AEG85" s="301"/>
      <c r="AEH85" s="301"/>
      <c r="AEI85" s="301"/>
      <c r="AEJ85" s="301"/>
      <c r="AEK85" s="301"/>
      <c r="AEL85" s="301"/>
      <c r="AEM85" s="301"/>
      <c r="AEN85" s="301"/>
      <c r="AEO85" s="301"/>
      <c r="AEP85" s="301"/>
      <c r="AEQ85" s="301"/>
      <c r="AER85" s="301"/>
      <c r="AES85" s="301"/>
      <c r="AET85" s="301"/>
      <c r="AEU85" s="301"/>
      <c r="AEV85" s="301"/>
      <c r="AEW85" s="301"/>
      <c r="AEX85" s="301"/>
      <c r="AEY85" s="301"/>
      <c r="AEZ85" s="301"/>
      <c r="AFA85" s="301"/>
      <c r="AFB85" s="301"/>
      <c r="AFC85" s="301"/>
      <c r="AFD85" s="301"/>
      <c r="AFE85" s="301"/>
      <c r="AFF85" s="301"/>
      <c r="AFG85" s="301"/>
      <c r="AFH85" s="301"/>
      <c r="AFI85" s="301"/>
      <c r="AFJ85" s="301"/>
      <c r="AFK85" s="301"/>
      <c r="AFL85" s="301"/>
      <c r="AFM85" s="301"/>
      <c r="AFN85" s="301"/>
      <c r="AFO85" s="301"/>
      <c r="AFP85" s="301"/>
      <c r="AFQ85" s="301"/>
      <c r="AFR85" s="301"/>
      <c r="AFS85" s="301"/>
      <c r="AFT85" s="301"/>
      <c r="AFU85" s="301"/>
      <c r="AFV85" s="301"/>
      <c r="AFW85" s="301"/>
      <c r="AFX85" s="301"/>
      <c r="AFY85" s="301"/>
      <c r="AFZ85" s="301"/>
      <c r="AGA85" s="301"/>
      <c r="AGB85" s="301"/>
      <c r="AGC85" s="301"/>
      <c r="AGD85" s="301"/>
      <c r="AGE85" s="301"/>
      <c r="AGF85" s="301"/>
      <c r="AGG85" s="301"/>
      <c r="AGH85" s="301"/>
      <c r="AGI85" s="301"/>
      <c r="AGJ85" s="301"/>
      <c r="AGK85" s="301"/>
      <c r="AGL85" s="301"/>
      <c r="AGM85" s="301"/>
      <c r="AGN85" s="301"/>
      <c r="AGO85" s="301"/>
      <c r="AGP85" s="301"/>
      <c r="AGQ85" s="301"/>
      <c r="AGR85" s="301"/>
      <c r="AGS85" s="301"/>
      <c r="AGT85" s="301"/>
      <c r="AGU85" s="301"/>
      <c r="AGV85" s="301"/>
      <c r="AGW85" s="301"/>
      <c r="AGX85" s="301"/>
      <c r="AGY85" s="301"/>
      <c r="AGZ85" s="301"/>
      <c r="AHA85" s="301"/>
      <c r="AHB85" s="301"/>
      <c r="AHC85" s="301"/>
      <c r="AHD85" s="301"/>
      <c r="AHE85" s="301"/>
      <c r="AHF85" s="301"/>
      <c r="AHG85" s="301"/>
      <c r="AHH85" s="301"/>
      <c r="AHI85" s="301"/>
      <c r="AHJ85" s="301"/>
      <c r="AHK85" s="301"/>
      <c r="AHL85" s="301"/>
      <c r="AHM85" s="301"/>
      <c r="AHN85" s="301"/>
      <c r="AHO85" s="301"/>
      <c r="AHP85" s="301"/>
      <c r="AHQ85" s="301"/>
      <c r="AHR85" s="301"/>
      <c r="AHS85" s="301"/>
      <c r="AHT85" s="301"/>
      <c r="AHU85" s="301"/>
      <c r="AHV85" s="301"/>
      <c r="AHW85" s="301"/>
      <c r="AHX85" s="301"/>
      <c r="AHY85" s="301"/>
      <c r="AHZ85" s="301"/>
      <c r="AIA85" s="301"/>
      <c r="AIB85" s="301"/>
      <c r="AIC85" s="301"/>
      <c r="AID85" s="301"/>
      <c r="AIE85" s="301"/>
      <c r="AIF85" s="301"/>
      <c r="AIG85" s="301"/>
      <c r="AIH85" s="301"/>
      <c r="AII85" s="301"/>
      <c r="AIJ85" s="301"/>
      <c r="AIK85" s="301"/>
      <c r="AIL85" s="301"/>
      <c r="AIM85" s="301"/>
      <c r="AIN85" s="301"/>
      <c r="AIO85" s="301"/>
      <c r="AIP85" s="301"/>
      <c r="AIQ85" s="301"/>
      <c r="AIR85" s="301"/>
      <c r="AIS85" s="301"/>
      <c r="AIT85" s="301"/>
      <c r="AIU85" s="301"/>
      <c r="AIV85" s="301"/>
      <c r="AIW85" s="301"/>
      <c r="AIX85" s="301"/>
      <c r="AIY85" s="301"/>
      <c r="AIZ85" s="301"/>
      <c r="AJA85" s="301"/>
      <c r="AJB85" s="301"/>
      <c r="AJC85" s="301"/>
      <c r="AJD85" s="301"/>
      <c r="AJE85" s="301"/>
      <c r="AJF85" s="301"/>
      <c r="AJG85" s="301"/>
      <c r="AJH85" s="301"/>
      <c r="AJI85" s="301"/>
      <c r="AJJ85" s="301"/>
      <c r="AJK85" s="301"/>
      <c r="AJL85" s="301"/>
      <c r="AJM85" s="301"/>
      <c r="AJN85" s="301"/>
      <c r="AJO85" s="301"/>
      <c r="AJP85" s="301"/>
      <c r="AJQ85" s="301"/>
      <c r="AJR85" s="301"/>
      <c r="AJS85" s="301"/>
      <c r="AJT85" s="301"/>
      <c r="AJU85" s="301"/>
      <c r="AJV85" s="301"/>
      <c r="AJW85" s="301"/>
      <c r="AJX85" s="301"/>
      <c r="AJY85" s="301"/>
      <c r="AJZ85" s="301"/>
      <c r="AKA85" s="301"/>
      <c r="AKB85" s="301"/>
      <c r="AKC85" s="301"/>
      <c r="AKD85" s="301"/>
      <c r="AKE85" s="301"/>
      <c r="AKF85" s="301"/>
      <c r="AKG85" s="301"/>
      <c r="AKH85" s="301"/>
      <c r="AKI85" s="301"/>
      <c r="AKJ85" s="301"/>
      <c r="AKK85" s="301"/>
      <c r="AKL85" s="301"/>
      <c r="AKM85" s="301"/>
      <c r="AKN85" s="301"/>
      <c r="AKO85" s="301"/>
      <c r="AKP85" s="301"/>
      <c r="AKQ85" s="301"/>
      <c r="AKR85" s="301"/>
      <c r="AKS85" s="301"/>
      <c r="AKT85" s="301"/>
      <c r="AKU85" s="301"/>
      <c r="AKV85" s="301"/>
      <c r="AKW85" s="301"/>
      <c r="AKX85" s="301"/>
      <c r="AKY85" s="301"/>
      <c r="AKZ85" s="301"/>
      <c r="ALA85" s="301"/>
      <c r="ALB85" s="301"/>
      <c r="ALC85" s="301"/>
      <c r="ALD85" s="301"/>
      <c r="ALE85" s="301"/>
      <c r="ALF85" s="301"/>
      <c r="ALG85" s="301"/>
      <c r="ALH85" s="301"/>
      <c r="ALI85" s="301"/>
      <c r="ALJ85" s="301"/>
      <c r="ALK85" s="301"/>
      <c r="ALL85" s="301"/>
      <c r="ALM85" s="301"/>
      <c r="ALN85" s="301"/>
      <c r="ALO85" s="301"/>
      <c r="ALP85" s="301"/>
      <c r="ALQ85" s="301"/>
      <c r="ALR85" s="301"/>
      <c r="ALS85" s="301"/>
      <c r="ALT85" s="301"/>
      <c r="ALU85" s="301"/>
      <c r="ALV85" s="301"/>
      <c r="ALW85" s="301"/>
      <c r="ALX85" s="301"/>
      <c r="ALY85" s="301"/>
      <c r="ALZ85" s="301"/>
      <c r="AMA85" s="301"/>
      <c r="AMB85" s="301"/>
      <c r="AMC85" s="301"/>
      <c r="AMD85" s="301"/>
      <c r="AME85" s="301"/>
      <c r="AMF85" s="301"/>
      <c r="AMG85" s="301"/>
      <c r="AMH85" s="301"/>
      <c r="AMI85" s="301"/>
      <c r="AMJ85" s="301"/>
      <c r="AMK85" s="301"/>
    </row>
    <row r="86" spans="1:1025" ht="11.25" customHeight="1" x14ac:dyDescent="0.2">
      <c r="G86" s="294"/>
      <c r="H86" s="301"/>
      <c r="I86" s="301"/>
      <c r="J86" s="301"/>
      <c r="K86" s="301"/>
      <c r="L86" s="301"/>
      <c r="M86" s="301"/>
      <c r="N86" s="301"/>
      <c r="O86" s="301"/>
      <c r="P86" s="301"/>
      <c r="Q86" s="301"/>
      <c r="R86" s="301"/>
      <c r="S86" s="301"/>
      <c r="T86" s="301"/>
      <c r="U86" s="301"/>
      <c r="V86" s="301"/>
      <c r="W86" s="301"/>
      <c r="X86" s="301"/>
      <c r="Y86" s="301"/>
      <c r="Z86" s="301"/>
      <c r="AA86" s="301"/>
      <c r="AB86" s="301"/>
      <c r="AC86" s="301"/>
      <c r="AD86" s="301"/>
      <c r="AE86" s="301"/>
      <c r="AF86" s="301"/>
      <c r="AG86" s="301"/>
      <c r="AH86" s="301"/>
      <c r="AI86" s="301"/>
      <c r="AJ86" s="301"/>
      <c r="AK86" s="301"/>
      <c r="AL86" s="301"/>
      <c r="AM86" s="301"/>
      <c r="AN86" s="301"/>
      <c r="AO86" s="301"/>
      <c r="AP86" s="301"/>
      <c r="AQ86" s="301"/>
      <c r="AR86" s="301"/>
      <c r="AS86" s="301"/>
      <c r="AT86" s="301"/>
      <c r="AU86" s="301"/>
      <c r="AV86" s="301"/>
      <c r="AW86" s="301"/>
      <c r="AX86" s="301"/>
      <c r="AY86" s="301"/>
      <c r="AZ86" s="301"/>
      <c r="BA86" s="301"/>
      <c r="BB86" s="301"/>
      <c r="BC86" s="301"/>
      <c r="BD86" s="301"/>
      <c r="BE86" s="301"/>
      <c r="BF86" s="301"/>
      <c r="BG86" s="301"/>
      <c r="BH86" s="301"/>
      <c r="BI86" s="301"/>
      <c r="BJ86" s="301"/>
      <c r="BK86" s="301"/>
      <c r="BL86" s="301"/>
      <c r="BM86" s="301"/>
      <c r="BN86" s="301"/>
      <c r="BO86" s="301"/>
      <c r="BP86" s="301"/>
      <c r="BQ86" s="301"/>
      <c r="BR86" s="301"/>
      <c r="BS86" s="301"/>
      <c r="BT86" s="301"/>
      <c r="BU86" s="301"/>
      <c r="BV86" s="301"/>
      <c r="BW86" s="301"/>
      <c r="BX86" s="301"/>
      <c r="BY86" s="301"/>
      <c r="BZ86" s="301"/>
      <c r="CA86" s="301"/>
      <c r="CB86" s="301"/>
      <c r="CC86" s="301"/>
      <c r="CD86" s="301"/>
      <c r="CE86" s="301"/>
      <c r="CF86" s="301"/>
      <c r="CG86" s="301"/>
      <c r="CH86" s="301"/>
      <c r="CI86" s="301"/>
      <c r="CJ86" s="301"/>
      <c r="CK86" s="301"/>
      <c r="CL86" s="301"/>
      <c r="CM86" s="301"/>
      <c r="CN86" s="301"/>
      <c r="CO86" s="301"/>
      <c r="CP86" s="301"/>
      <c r="CQ86" s="301"/>
      <c r="CR86" s="301"/>
      <c r="CS86" s="301"/>
      <c r="CT86" s="301"/>
      <c r="CU86" s="301"/>
      <c r="CV86" s="301"/>
      <c r="CW86" s="301"/>
      <c r="CX86" s="301"/>
      <c r="CY86" s="301"/>
      <c r="CZ86" s="301"/>
      <c r="DA86" s="301"/>
      <c r="DB86" s="301"/>
      <c r="DC86" s="301"/>
      <c r="DD86" s="301"/>
      <c r="DE86" s="301"/>
      <c r="DF86" s="301"/>
      <c r="DG86" s="301"/>
      <c r="DH86" s="301"/>
      <c r="DI86" s="301"/>
      <c r="DJ86" s="301"/>
      <c r="DK86" s="301"/>
      <c r="DL86" s="301"/>
      <c r="DM86" s="301"/>
      <c r="DN86" s="301"/>
      <c r="DO86" s="301"/>
      <c r="DP86" s="301"/>
      <c r="DQ86" s="301"/>
      <c r="DR86" s="301"/>
      <c r="DS86" s="301"/>
      <c r="DT86" s="301"/>
      <c r="DU86" s="301"/>
      <c r="DV86" s="301"/>
      <c r="DW86" s="301"/>
      <c r="DX86" s="301"/>
      <c r="DY86" s="301"/>
      <c r="DZ86" s="301"/>
      <c r="EA86" s="301"/>
      <c r="EB86" s="301"/>
      <c r="EC86" s="301"/>
      <c r="ED86" s="301"/>
      <c r="EE86" s="301"/>
      <c r="EF86" s="301"/>
      <c r="EG86" s="301"/>
      <c r="EH86" s="301"/>
      <c r="EI86" s="301"/>
      <c r="EJ86" s="301"/>
      <c r="EK86" s="301"/>
      <c r="EL86" s="301"/>
      <c r="EM86" s="301"/>
      <c r="EN86" s="301"/>
      <c r="EO86" s="301"/>
      <c r="EP86" s="301"/>
      <c r="EQ86" s="301"/>
      <c r="ER86" s="301"/>
      <c r="ES86" s="301"/>
      <c r="ET86" s="301"/>
      <c r="EU86" s="301"/>
      <c r="EV86" s="301"/>
      <c r="EW86" s="301"/>
      <c r="EX86" s="301"/>
      <c r="EY86" s="301"/>
      <c r="EZ86" s="301"/>
      <c r="FA86" s="301"/>
      <c r="FB86" s="301"/>
      <c r="FC86" s="301"/>
      <c r="FD86" s="301"/>
      <c r="FE86" s="301"/>
      <c r="FF86" s="301"/>
      <c r="FG86" s="301"/>
      <c r="FH86" s="301"/>
      <c r="FI86" s="301"/>
      <c r="FJ86" s="301"/>
      <c r="FK86" s="301"/>
      <c r="FL86" s="301"/>
      <c r="FM86" s="301"/>
      <c r="FN86" s="301"/>
      <c r="FO86" s="301"/>
      <c r="FP86" s="301"/>
      <c r="FQ86" s="301"/>
      <c r="FR86" s="301"/>
      <c r="FS86" s="301"/>
      <c r="FT86" s="301"/>
      <c r="FU86" s="301"/>
      <c r="FV86" s="301"/>
      <c r="FW86" s="301"/>
      <c r="FX86" s="301"/>
      <c r="FY86" s="301"/>
      <c r="FZ86" s="301"/>
      <c r="GA86" s="301"/>
      <c r="GB86" s="301"/>
      <c r="GC86" s="301"/>
      <c r="GD86" s="301"/>
      <c r="GE86" s="301"/>
      <c r="GF86" s="301"/>
      <c r="GG86" s="301"/>
      <c r="GH86" s="301"/>
      <c r="GI86" s="301"/>
      <c r="GJ86" s="301"/>
      <c r="GK86" s="301"/>
      <c r="GL86" s="301"/>
      <c r="GM86" s="301"/>
      <c r="GN86" s="301"/>
      <c r="GO86" s="301"/>
      <c r="GP86" s="301"/>
      <c r="GQ86" s="301"/>
      <c r="GR86" s="301"/>
      <c r="GS86" s="301"/>
      <c r="GT86" s="301"/>
      <c r="GU86" s="301"/>
      <c r="GV86" s="301"/>
      <c r="GW86" s="301"/>
      <c r="GX86" s="301"/>
      <c r="GY86" s="301"/>
      <c r="GZ86" s="301"/>
      <c r="HA86" s="301"/>
      <c r="HB86" s="301"/>
      <c r="HC86" s="301"/>
      <c r="HD86" s="301"/>
      <c r="HE86" s="301"/>
      <c r="HF86" s="301"/>
      <c r="HG86" s="301"/>
      <c r="HH86" s="301"/>
      <c r="HI86" s="301"/>
      <c r="HJ86" s="301"/>
      <c r="HK86" s="301"/>
      <c r="HL86" s="301"/>
      <c r="HM86" s="301"/>
      <c r="HN86" s="301"/>
      <c r="HO86" s="301"/>
      <c r="HP86" s="301"/>
      <c r="HQ86" s="301"/>
      <c r="HR86" s="301"/>
      <c r="HS86" s="301"/>
      <c r="HT86" s="301"/>
      <c r="HU86" s="301"/>
      <c r="HV86" s="301"/>
      <c r="HW86" s="301"/>
      <c r="HX86" s="301"/>
      <c r="HY86" s="301"/>
      <c r="HZ86" s="301"/>
      <c r="IA86" s="301"/>
      <c r="IB86" s="301"/>
      <c r="IC86" s="301"/>
      <c r="ID86" s="301"/>
      <c r="IE86" s="301"/>
      <c r="IF86" s="301"/>
      <c r="IG86" s="301"/>
      <c r="IH86" s="301"/>
      <c r="II86" s="301"/>
      <c r="IJ86" s="301"/>
      <c r="IK86" s="301"/>
      <c r="IL86" s="301"/>
      <c r="IM86" s="301"/>
      <c r="IN86" s="301"/>
      <c r="IO86" s="301"/>
      <c r="IP86" s="301"/>
      <c r="IQ86" s="301"/>
      <c r="IR86" s="301"/>
      <c r="IS86" s="301"/>
      <c r="IT86" s="301"/>
      <c r="IU86" s="301"/>
      <c r="IV86" s="301"/>
      <c r="IW86" s="301"/>
      <c r="IX86" s="301"/>
      <c r="IY86" s="301"/>
      <c r="IZ86" s="301"/>
      <c r="JA86" s="301"/>
      <c r="JB86" s="301"/>
      <c r="JC86" s="301"/>
      <c r="JD86" s="301"/>
      <c r="JE86" s="301"/>
      <c r="JF86" s="301"/>
      <c r="JG86" s="301"/>
      <c r="JH86" s="301"/>
      <c r="JI86" s="301"/>
      <c r="JJ86" s="301"/>
      <c r="JK86" s="301"/>
      <c r="JL86" s="301"/>
      <c r="JM86" s="301"/>
      <c r="JN86" s="301"/>
      <c r="JO86" s="301"/>
      <c r="JP86" s="301"/>
      <c r="JQ86" s="301"/>
      <c r="JR86" s="301"/>
      <c r="JS86" s="301"/>
      <c r="JT86" s="301"/>
      <c r="JU86" s="301"/>
      <c r="JV86" s="301"/>
      <c r="JW86" s="301"/>
      <c r="JX86" s="301"/>
      <c r="JY86" s="301"/>
      <c r="JZ86" s="301"/>
      <c r="KA86" s="301"/>
      <c r="KB86" s="301"/>
      <c r="KC86" s="301"/>
      <c r="KD86" s="301"/>
      <c r="KE86" s="301"/>
      <c r="KF86" s="301"/>
      <c r="KG86" s="301"/>
      <c r="KH86" s="301"/>
      <c r="KI86" s="301"/>
      <c r="KJ86" s="301"/>
      <c r="KK86" s="301"/>
      <c r="KL86" s="301"/>
      <c r="KM86" s="301"/>
      <c r="KN86" s="301"/>
      <c r="KO86" s="301"/>
      <c r="KP86" s="301"/>
      <c r="KQ86" s="301"/>
      <c r="KR86" s="301"/>
      <c r="KS86" s="301"/>
      <c r="KT86" s="301"/>
      <c r="KU86" s="301"/>
      <c r="KV86" s="301"/>
      <c r="KW86" s="301"/>
      <c r="KX86" s="301"/>
      <c r="KY86" s="301"/>
      <c r="KZ86" s="301"/>
      <c r="LA86" s="301"/>
      <c r="LB86" s="301"/>
      <c r="LC86" s="301"/>
      <c r="LD86" s="301"/>
      <c r="LE86" s="301"/>
      <c r="LF86" s="301"/>
      <c r="LG86" s="301"/>
      <c r="LH86" s="301"/>
      <c r="LI86" s="301"/>
      <c r="LJ86" s="301"/>
      <c r="LK86" s="301"/>
      <c r="LL86" s="301"/>
      <c r="LM86" s="301"/>
      <c r="LN86" s="301"/>
      <c r="LO86" s="301"/>
      <c r="LP86" s="301"/>
      <c r="LQ86" s="301"/>
      <c r="LR86" s="301"/>
      <c r="LS86" s="301"/>
      <c r="LT86" s="301"/>
      <c r="LU86" s="301"/>
      <c r="LV86" s="301"/>
      <c r="LW86" s="301"/>
      <c r="LX86" s="301"/>
      <c r="LY86" s="301"/>
      <c r="LZ86" s="301"/>
      <c r="MA86" s="301"/>
      <c r="MB86" s="301"/>
      <c r="MC86" s="301"/>
      <c r="MD86" s="301"/>
      <c r="ME86" s="301"/>
      <c r="MF86" s="301"/>
      <c r="MG86" s="301"/>
      <c r="MH86" s="301"/>
      <c r="MI86" s="301"/>
      <c r="MJ86" s="301"/>
      <c r="MK86" s="301"/>
      <c r="ML86" s="301"/>
      <c r="MM86" s="301"/>
      <c r="MN86" s="301"/>
      <c r="MO86" s="301"/>
      <c r="MP86" s="301"/>
      <c r="MQ86" s="301"/>
      <c r="MR86" s="301"/>
      <c r="MS86" s="301"/>
      <c r="MT86" s="301"/>
      <c r="MU86" s="301"/>
      <c r="MV86" s="301"/>
      <c r="MW86" s="301"/>
      <c r="MX86" s="301"/>
      <c r="MY86" s="301"/>
      <c r="MZ86" s="301"/>
      <c r="NA86" s="301"/>
      <c r="NB86" s="301"/>
      <c r="NC86" s="301"/>
      <c r="ND86" s="301"/>
      <c r="NE86" s="301"/>
      <c r="NF86" s="301"/>
      <c r="NG86" s="301"/>
      <c r="NH86" s="301"/>
      <c r="NI86" s="301"/>
      <c r="NJ86" s="301"/>
      <c r="NK86" s="301"/>
      <c r="NL86" s="301"/>
      <c r="NM86" s="301"/>
      <c r="NN86" s="301"/>
      <c r="NO86" s="301"/>
      <c r="NP86" s="301"/>
      <c r="NQ86" s="301"/>
      <c r="NR86" s="301"/>
      <c r="NS86" s="301"/>
      <c r="NT86" s="301"/>
      <c r="NU86" s="301"/>
      <c r="NV86" s="301"/>
      <c r="NW86" s="301"/>
      <c r="NX86" s="301"/>
      <c r="NY86" s="301"/>
      <c r="NZ86" s="301"/>
      <c r="OA86" s="301"/>
      <c r="OB86" s="301"/>
      <c r="OC86" s="301"/>
      <c r="OD86" s="301"/>
      <c r="OE86" s="301"/>
      <c r="OF86" s="301"/>
      <c r="OG86" s="301"/>
      <c r="OH86" s="301"/>
      <c r="OI86" s="301"/>
      <c r="OJ86" s="301"/>
      <c r="OK86" s="301"/>
      <c r="OL86" s="301"/>
      <c r="OM86" s="301"/>
      <c r="ON86" s="301"/>
      <c r="OO86" s="301"/>
      <c r="OP86" s="301"/>
      <c r="OQ86" s="301"/>
      <c r="OR86" s="301"/>
      <c r="OS86" s="301"/>
      <c r="OT86" s="301"/>
      <c r="OU86" s="301"/>
      <c r="OV86" s="301"/>
      <c r="OW86" s="301"/>
      <c r="OX86" s="301"/>
      <c r="OY86" s="301"/>
      <c r="OZ86" s="301"/>
      <c r="PA86" s="301"/>
      <c r="PB86" s="301"/>
      <c r="PC86" s="301"/>
      <c r="PD86" s="301"/>
      <c r="PE86" s="301"/>
      <c r="PF86" s="301"/>
      <c r="PG86" s="301"/>
      <c r="PH86" s="301"/>
      <c r="PI86" s="301"/>
      <c r="PJ86" s="301"/>
      <c r="PK86" s="301"/>
      <c r="PL86" s="301"/>
      <c r="PM86" s="301"/>
      <c r="PN86" s="301"/>
      <c r="PO86" s="301"/>
      <c r="PP86" s="301"/>
      <c r="PQ86" s="301"/>
      <c r="PR86" s="301"/>
      <c r="PS86" s="301"/>
      <c r="PT86" s="301"/>
      <c r="PU86" s="301"/>
      <c r="PV86" s="301"/>
      <c r="PW86" s="301"/>
      <c r="PX86" s="301"/>
      <c r="PY86" s="301"/>
      <c r="PZ86" s="301"/>
      <c r="QA86" s="301"/>
      <c r="QB86" s="301"/>
      <c r="QC86" s="301"/>
      <c r="QD86" s="301"/>
      <c r="QE86" s="301"/>
      <c r="QF86" s="301"/>
      <c r="QG86" s="301"/>
      <c r="QH86" s="301"/>
      <c r="QI86" s="301"/>
      <c r="QJ86" s="301"/>
      <c r="QK86" s="301"/>
      <c r="QL86" s="301"/>
      <c r="QM86" s="301"/>
      <c r="QN86" s="301"/>
      <c r="QO86" s="301"/>
      <c r="QP86" s="301"/>
      <c r="QQ86" s="301"/>
      <c r="QR86" s="301"/>
      <c r="QS86" s="301"/>
      <c r="QT86" s="301"/>
      <c r="QU86" s="301"/>
      <c r="QV86" s="301"/>
      <c r="QW86" s="301"/>
      <c r="QX86" s="301"/>
      <c r="QY86" s="301"/>
      <c r="QZ86" s="301"/>
      <c r="RA86" s="301"/>
      <c r="RB86" s="301"/>
      <c r="RC86" s="301"/>
      <c r="RD86" s="301"/>
      <c r="RE86" s="301"/>
      <c r="RF86" s="301"/>
      <c r="RG86" s="301"/>
      <c r="RH86" s="301"/>
      <c r="RI86" s="301"/>
      <c r="RJ86" s="301"/>
      <c r="RK86" s="301"/>
      <c r="RL86" s="301"/>
      <c r="RM86" s="301"/>
      <c r="RN86" s="301"/>
      <c r="RO86" s="301"/>
      <c r="RP86" s="301"/>
      <c r="RQ86" s="301"/>
      <c r="RR86" s="301"/>
      <c r="RS86" s="301"/>
      <c r="RT86" s="301"/>
      <c r="RU86" s="301"/>
      <c r="RV86" s="301"/>
      <c r="RW86" s="301"/>
      <c r="RX86" s="301"/>
      <c r="RY86" s="301"/>
      <c r="RZ86" s="301"/>
      <c r="SA86" s="301"/>
      <c r="SB86" s="301"/>
      <c r="SC86" s="301"/>
      <c r="SD86" s="301"/>
      <c r="SE86" s="301"/>
      <c r="SF86" s="301"/>
      <c r="SG86" s="301"/>
      <c r="SH86" s="301"/>
      <c r="SI86" s="301"/>
      <c r="SJ86" s="301"/>
      <c r="SK86" s="301"/>
      <c r="SL86" s="301"/>
      <c r="SM86" s="301"/>
      <c r="SN86" s="301"/>
      <c r="SO86" s="301"/>
      <c r="SP86" s="301"/>
      <c r="SQ86" s="301"/>
      <c r="SR86" s="301"/>
      <c r="SS86" s="301"/>
      <c r="ST86" s="301"/>
      <c r="SU86" s="301"/>
      <c r="SV86" s="301"/>
      <c r="SW86" s="301"/>
      <c r="SX86" s="301"/>
      <c r="SY86" s="301"/>
      <c r="SZ86" s="301"/>
      <c r="TA86" s="301"/>
      <c r="TB86" s="301"/>
      <c r="TC86" s="301"/>
      <c r="TD86" s="301"/>
      <c r="TE86" s="301"/>
      <c r="TF86" s="301"/>
      <c r="TG86" s="301"/>
      <c r="TH86" s="301"/>
      <c r="TI86" s="301"/>
      <c r="TJ86" s="301"/>
      <c r="TK86" s="301"/>
      <c r="TL86" s="301"/>
      <c r="TM86" s="301"/>
      <c r="TN86" s="301"/>
      <c r="TO86" s="301"/>
      <c r="TP86" s="301"/>
      <c r="TQ86" s="301"/>
      <c r="TR86" s="301"/>
      <c r="TS86" s="301"/>
      <c r="TT86" s="301"/>
      <c r="TU86" s="301"/>
      <c r="TV86" s="301"/>
      <c r="TW86" s="301"/>
      <c r="TX86" s="301"/>
      <c r="TY86" s="301"/>
      <c r="TZ86" s="301"/>
      <c r="UA86" s="301"/>
      <c r="UB86" s="301"/>
      <c r="UC86" s="301"/>
      <c r="UD86" s="301"/>
      <c r="UE86" s="301"/>
      <c r="UF86" s="301"/>
      <c r="UG86" s="301"/>
      <c r="UH86" s="301"/>
      <c r="UI86" s="301"/>
      <c r="UJ86" s="301"/>
      <c r="UK86" s="301"/>
      <c r="UL86" s="301"/>
      <c r="UM86" s="301"/>
      <c r="UN86" s="301"/>
      <c r="UO86" s="301"/>
      <c r="UP86" s="301"/>
      <c r="UQ86" s="301"/>
      <c r="UR86" s="301"/>
      <c r="US86" s="301"/>
      <c r="UT86" s="301"/>
      <c r="UU86" s="301"/>
      <c r="UV86" s="301"/>
      <c r="UW86" s="301"/>
      <c r="UX86" s="301"/>
      <c r="UY86" s="301"/>
      <c r="UZ86" s="301"/>
      <c r="VA86" s="301"/>
      <c r="VB86" s="301"/>
      <c r="VC86" s="301"/>
      <c r="VD86" s="301"/>
      <c r="VE86" s="301"/>
      <c r="VF86" s="301"/>
      <c r="VG86" s="301"/>
      <c r="VH86" s="301"/>
      <c r="VI86" s="301"/>
      <c r="VJ86" s="301"/>
      <c r="VK86" s="301"/>
      <c r="VL86" s="301"/>
      <c r="VM86" s="301"/>
      <c r="VN86" s="301"/>
      <c r="VO86" s="301"/>
      <c r="VP86" s="301"/>
      <c r="VQ86" s="301"/>
      <c r="VR86" s="301"/>
      <c r="VS86" s="301"/>
      <c r="VT86" s="301"/>
      <c r="VU86" s="301"/>
      <c r="VV86" s="301"/>
      <c r="VW86" s="301"/>
      <c r="VX86" s="301"/>
      <c r="VY86" s="301"/>
      <c r="VZ86" s="301"/>
      <c r="WA86" s="301"/>
      <c r="WB86" s="301"/>
      <c r="WC86" s="301"/>
      <c r="WD86" s="301"/>
      <c r="WE86" s="301"/>
      <c r="WF86" s="301"/>
      <c r="WG86" s="301"/>
      <c r="WH86" s="301"/>
      <c r="WI86" s="301"/>
      <c r="WJ86" s="301"/>
      <c r="WK86" s="301"/>
      <c r="WL86" s="301"/>
      <c r="WM86" s="301"/>
      <c r="WN86" s="301"/>
      <c r="WO86" s="301"/>
      <c r="WP86" s="301"/>
      <c r="WQ86" s="301"/>
      <c r="WR86" s="301"/>
      <c r="WS86" s="301"/>
      <c r="WT86" s="301"/>
      <c r="WU86" s="301"/>
      <c r="WV86" s="301"/>
      <c r="WW86" s="301"/>
      <c r="WX86" s="301"/>
      <c r="WY86" s="301"/>
      <c r="WZ86" s="301"/>
      <c r="XA86" s="301"/>
      <c r="XB86" s="301"/>
      <c r="XC86" s="301"/>
      <c r="XD86" s="301"/>
      <c r="XE86" s="301"/>
      <c r="XF86" s="301"/>
      <c r="XG86" s="301"/>
      <c r="XH86" s="301"/>
      <c r="XI86" s="301"/>
      <c r="XJ86" s="301"/>
      <c r="XK86" s="301"/>
      <c r="XL86" s="301"/>
      <c r="XM86" s="301"/>
      <c r="XN86" s="301"/>
      <c r="XO86" s="301"/>
      <c r="XP86" s="301"/>
      <c r="XQ86" s="301"/>
      <c r="XR86" s="301"/>
      <c r="XS86" s="301"/>
      <c r="XT86" s="301"/>
      <c r="XU86" s="301"/>
      <c r="XV86" s="301"/>
      <c r="XW86" s="301"/>
      <c r="XX86" s="301"/>
      <c r="XY86" s="301"/>
      <c r="XZ86" s="301"/>
      <c r="YA86" s="301"/>
      <c r="YB86" s="301"/>
      <c r="YC86" s="301"/>
      <c r="YD86" s="301"/>
      <c r="YE86" s="301"/>
      <c r="YF86" s="301"/>
      <c r="YG86" s="301"/>
      <c r="YH86" s="301"/>
      <c r="YI86" s="301"/>
      <c r="YJ86" s="301"/>
      <c r="YK86" s="301"/>
      <c r="YL86" s="301"/>
      <c r="YM86" s="301"/>
      <c r="YN86" s="301"/>
      <c r="YO86" s="301"/>
      <c r="YP86" s="301"/>
      <c r="YQ86" s="301"/>
      <c r="YR86" s="301"/>
      <c r="YS86" s="301"/>
      <c r="YT86" s="301"/>
      <c r="YU86" s="301"/>
      <c r="YV86" s="301"/>
      <c r="YW86" s="301"/>
      <c r="YX86" s="301"/>
      <c r="YY86" s="301"/>
      <c r="YZ86" s="301"/>
      <c r="ZA86" s="301"/>
      <c r="ZB86" s="301"/>
      <c r="ZC86" s="301"/>
      <c r="ZD86" s="301"/>
      <c r="ZE86" s="301"/>
      <c r="ZF86" s="301"/>
      <c r="ZG86" s="301"/>
      <c r="ZH86" s="301"/>
      <c r="ZI86" s="301"/>
      <c r="ZJ86" s="301"/>
      <c r="ZK86" s="301"/>
      <c r="ZL86" s="301"/>
      <c r="ZM86" s="301"/>
      <c r="ZN86" s="301"/>
      <c r="ZO86" s="301"/>
      <c r="ZP86" s="301"/>
      <c r="ZQ86" s="301"/>
      <c r="ZR86" s="301"/>
      <c r="ZS86" s="301"/>
      <c r="ZT86" s="301"/>
      <c r="ZU86" s="301"/>
      <c r="ZV86" s="301"/>
      <c r="ZW86" s="301"/>
      <c r="ZX86" s="301"/>
      <c r="ZY86" s="301"/>
      <c r="ZZ86" s="301"/>
      <c r="AAA86" s="301"/>
      <c r="AAB86" s="301"/>
      <c r="AAC86" s="301"/>
      <c r="AAD86" s="301"/>
      <c r="AAE86" s="301"/>
      <c r="AAF86" s="301"/>
      <c r="AAG86" s="301"/>
      <c r="AAH86" s="301"/>
      <c r="AAI86" s="301"/>
      <c r="AAJ86" s="301"/>
      <c r="AAK86" s="301"/>
      <c r="AAL86" s="301"/>
      <c r="AAM86" s="301"/>
      <c r="AAN86" s="301"/>
      <c r="AAO86" s="301"/>
      <c r="AAP86" s="301"/>
      <c r="AAQ86" s="301"/>
      <c r="AAR86" s="301"/>
      <c r="AAS86" s="301"/>
      <c r="AAT86" s="301"/>
      <c r="AAU86" s="301"/>
      <c r="AAV86" s="301"/>
      <c r="AAW86" s="301"/>
      <c r="AAX86" s="301"/>
      <c r="AAY86" s="301"/>
      <c r="AAZ86" s="301"/>
      <c r="ABA86" s="301"/>
      <c r="ABB86" s="301"/>
      <c r="ABC86" s="301"/>
      <c r="ABD86" s="301"/>
      <c r="ABE86" s="301"/>
      <c r="ABF86" s="301"/>
      <c r="ABG86" s="301"/>
      <c r="ABH86" s="301"/>
      <c r="ABI86" s="301"/>
      <c r="ABJ86" s="301"/>
      <c r="ABK86" s="301"/>
      <c r="ABL86" s="301"/>
      <c r="ABM86" s="301"/>
      <c r="ABN86" s="301"/>
      <c r="ABO86" s="301"/>
      <c r="ABP86" s="301"/>
      <c r="ABQ86" s="301"/>
      <c r="ABR86" s="301"/>
      <c r="ABS86" s="301"/>
      <c r="ABT86" s="301"/>
      <c r="ABU86" s="301"/>
      <c r="ABV86" s="301"/>
      <c r="ABW86" s="301"/>
      <c r="ABX86" s="301"/>
      <c r="ABY86" s="301"/>
      <c r="ABZ86" s="301"/>
      <c r="ACA86" s="301"/>
      <c r="ACB86" s="301"/>
      <c r="ACC86" s="301"/>
      <c r="ACD86" s="301"/>
      <c r="ACE86" s="301"/>
      <c r="ACF86" s="301"/>
      <c r="ACG86" s="301"/>
      <c r="ACH86" s="301"/>
      <c r="ACI86" s="301"/>
      <c r="ACJ86" s="301"/>
      <c r="ACK86" s="301"/>
      <c r="ACL86" s="301"/>
      <c r="ACM86" s="301"/>
      <c r="ACN86" s="301"/>
      <c r="ACO86" s="301"/>
      <c r="ACP86" s="301"/>
      <c r="ACQ86" s="301"/>
      <c r="ACR86" s="301"/>
      <c r="ACS86" s="301"/>
      <c r="ACT86" s="301"/>
      <c r="ACU86" s="301"/>
      <c r="ACV86" s="301"/>
      <c r="ACW86" s="301"/>
      <c r="ACX86" s="301"/>
      <c r="ACY86" s="301"/>
      <c r="ACZ86" s="301"/>
      <c r="ADA86" s="301"/>
      <c r="ADB86" s="301"/>
      <c r="ADC86" s="301"/>
      <c r="ADD86" s="301"/>
      <c r="ADE86" s="301"/>
      <c r="ADF86" s="301"/>
      <c r="ADG86" s="301"/>
      <c r="ADH86" s="301"/>
      <c r="ADI86" s="301"/>
      <c r="ADJ86" s="301"/>
      <c r="ADK86" s="301"/>
      <c r="ADL86" s="301"/>
      <c r="ADM86" s="301"/>
      <c r="ADN86" s="301"/>
      <c r="ADO86" s="301"/>
      <c r="ADP86" s="301"/>
      <c r="ADQ86" s="301"/>
      <c r="ADR86" s="301"/>
      <c r="ADS86" s="301"/>
      <c r="ADT86" s="301"/>
      <c r="ADU86" s="301"/>
      <c r="ADV86" s="301"/>
      <c r="ADW86" s="301"/>
      <c r="ADX86" s="301"/>
      <c r="ADY86" s="301"/>
      <c r="ADZ86" s="301"/>
      <c r="AEA86" s="301"/>
      <c r="AEB86" s="301"/>
      <c r="AEC86" s="301"/>
      <c r="AED86" s="301"/>
      <c r="AEE86" s="301"/>
      <c r="AEF86" s="301"/>
      <c r="AEG86" s="301"/>
      <c r="AEH86" s="301"/>
      <c r="AEI86" s="301"/>
      <c r="AEJ86" s="301"/>
      <c r="AEK86" s="301"/>
      <c r="AEL86" s="301"/>
      <c r="AEM86" s="301"/>
      <c r="AEN86" s="301"/>
      <c r="AEO86" s="301"/>
      <c r="AEP86" s="301"/>
      <c r="AEQ86" s="301"/>
      <c r="AER86" s="301"/>
      <c r="AES86" s="301"/>
      <c r="AET86" s="301"/>
      <c r="AEU86" s="301"/>
      <c r="AEV86" s="301"/>
      <c r="AEW86" s="301"/>
      <c r="AEX86" s="301"/>
      <c r="AEY86" s="301"/>
      <c r="AEZ86" s="301"/>
      <c r="AFA86" s="301"/>
      <c r="AFB86" s="301"/>
      <c r="AFC86" s="301"/>
      <c r="AFD86" s="301"/>
      <c r="AFE86" s="301"/>
      <c r="AFF86" s="301"/>
      <c r="AFG86" s="301"/>
      <c r="AFH86" s="301"/>
      <c r="AFI86" s="301"/>
      <c r="AFJ86" s="301"/>
      <c r="AFK86" s="301"/>
      <c r="AFL86" s="301"/>
      <c r="AFM86" s="301"/>
      <c r="AFN86" s="301"/>
      <c r="AFO86" s="301"/>
      <c r="AFP86" s="301"/>
      <c r="AFQ86" s="301"/>
      <c r="AFR86" s="301"/>
      <c r="AFS86" s="301"/>
      <c r="AFT86" s="301"/>
      <c r="AFU86" s="301"/>
      <c r="AFV86" s="301"/>
      <c r="AFW86" s="301"/>
      <c r="AFX86" s="301"/>
      <c r="AFY86" s="301"/>
      <c r="AFZ86" s="301"/>
      <c r="AGA86" s="301"/>
      <c r="AGB86" s="301"/>
      <c r="AGC86" s="301"/>
      <c r="AGD86" s="301"/>
      <c r="AGE86" s="301"/>
      <c r="AGF86" s="301"/>
      <c r="AGG86" s="301"/>
      <c r="AGH86" s="301"/>
      <c r="AGI86" s="301"/>
      <c r="AGJ86" s="301"/>
      <c r="AGK86" s="301"/>
      <c r="AGL86" s="301"/>
      <c r="AGM86" s="301"/>
      <c r="AGN86" s="301"/>
      <c r="AGO86" s="301"/>
      <c r="AGP86" s="301"/>
      <c r="AGQ86" s="301"/>
      <c r="AGR86" s="301"/>
      <c r="AGS86" s="301"/>
      <c r="AGT86" s="301"/>
      <c r="AGU86" s="301"/>
      <c r="AGV86" s="301"/>
      <c r="AGW86" s="301"/>
      <c r="AGX86" s="301"/>
      <c r="AGY86" s="301"/>
      <c r="AGZ86" s="301"/>
      <c r="AHA86" s="301"/>
      <c r="AHB86" s="301"/>
      <c r="AHC86" s="301"/>
      <c r="AHD86" s="301"/>
      <c r="AHE86" s="301"/>
      <c r="AHF86" s="301"/>
      <c r="AHG86" s="301"/>
      <c r="AHH86" s="301"/>
      <c r="AHI86" s="301"/>
      <c r="AHJ86" s="301"/>
      <c r="AHK86" s="301"/>
      <c r="AHL86" s="301"/>
      <c r="AHM86" s="301"/>
      <c r="AHN86" s="301"/>
      <c r="AHO86" s="301"/>
      <c r="AHP86" s="301"/>
      <c r="AHQ86" s="301"/>
      <c r="AHR86" s="301"/>
      <c r="AHS86" s="301"/>
      <c r="AHT86" s="301"/>
      <c r="AHU86" s="301"/>
      <c r="AHV86" s="301"/>
      <c r="AHW86" s="301"/>
      <c r="AHX86" s="301"/>
      <c r="AHY86" s="301"/>
      <c r="AHZ86" s="301"/>
      <c r="AIA86" s="301"/>
      <c r="AIB86" s="301"/>
      <c r="AIC86" s="301"/>
      <c r="AID86" s="301"/>
      <c r="AIE86" s="301"/>
      <c r="AIF86" s="301"/>
      <c r="AIG86" s="301"/>
      <c r="AIH86" s="301"/>
      <c r="AII86" s="301"/>
      <c r="AIJ86" s="301"/>
      <c r="AIK86" s="301"/>
      <c r="AIL86" s="301"/>
      <c r="AIM86" s="301"/>
      <c r="AIN86" s="301"/>
      <c r="AIO86" s="301"/>
      <c r="AIP86" s="301"/>
      <c r="AIQ86" s="301"/>
      <c r="AIR86" s="301"/>
      <c r="AIS86" s="301"/>
      <c r="AIT86" s="301"/>
      <c r="AIU86" s="301"/>
      <c r="AIV86" s="301"/>
      <c r="AIW86" s="301"/>
      <c r="AIX86" s="301"/>
      <c r="AIY86" s="301"/>
      <c r="AIZ86" s="301"/>
      <c r="AJA86" s="301"/>
      <c r="AJB86" s="301"/>
      <c r="AJC86" s="301"/>
      <c r="AJD86" s="301"/>
      <c r="AJE86" s="301"/>
      <c r="AJF86" s="301"/>
      <c r="AJG86" s="301"/>
      <c r="AJH86" s="301"/>
      <c r="AJI86" s="301"/>
      <c r="AJJ86" s="301"/>
      <c r="AJK86" s="301"/>
      <c r="AJL86" s="301"/>
      <c r="AJM86" s="301"/>
      <c r="AJN86" s="301"/>
      <c r="AJO86" s="301"/>
      <c r="AJP86" s="301"/>
      <c r="AJQ86" s="301"/>
      <c r="AJR86" s="301"/>
      <c r="AJS86" s="301"/>
      <c r="AJT86" s="301"/>
      <c r="AJU86" s="301"/>
      <c r="AJV86" s="301"/>
      <c r="AJW86" s="301"/>
      <c r="AJX86" s="301"/>
      <c r="AJY86" s="301"/>
      <c r="AJZ86" s="301"/>
      <c r="AKA86" s="301"/>
      <c r="AKB86" s="301"/>
      <c r="AKC86" s="301"/>
      <c r="AKD86" s="301"/>
      <c r="AKE86" s="301"/>
      <c r="AKF86" s="301"/>
      <c r="AKG86" s="301"/>
      <c r="AKH86" s="301"/>
      <c r="AKI86" s="301"/>
      <c r="AKJ86" s="301"/>
      <c r="AKK86" s="301"/>
      <c r="AKL86" s="301"/>
      <c r="AKM86" s="301"/>
      <c r="AKN86" s="301"/>
      <c r="AKO86" s="301"/>
      <c r="AKP86" s="301"/>
      <c r="AKQ86" s="301"/>
      <c r="AKR86" s="301"/>
      <c r="AKS86" s="301"/>
      <c r="AKT86" s="301"/>
      <c r="AKU86" s="301"/>
      <c r="AKV86" s="301"/>
      <c r="AKW86" s="301"/>
      <c r="AKX86" s="301"/>
      <c r="AKY86" s="301"/>
      <c r="AKZ86" s="301"/>
      <c r="ALA86" s="301"/>
      <c r="ALB86" s="301"/>
      <c r="ALC86" s="301"/>
      <c r="ALD86" s="301"/>
      <c r="ALE86" s="301"/>
      <c r="ALF86" s="301"/>
      <c r="ALG86" s="301"/>
      <c r="ALH86" s="301"/>
      <c r="ALI86" s="301"/>
      <c r="ALJ86" s="301"/>
      <c r="ALK86" s="301"/>
      <c r="ALL86" s="301"/>
      <c r="ALM86" s="301"/>
      <c r="ALN86" s="301"/>
      <c r="ALO86" s="301"/>
      <c r="ALP86" s="301"/>
      <c r="ALQ86" s="301"/>
      <c r="ALR86" s="301"/>
      <c r="ALS86" s="301"/>
      <c r="ALT86" s="301"/>
      <c r="ALU86" s="301"/>
      <c r="ALV86" s="301"/>
      <c r="ALW86" s="301"/>
      <c r="ALX86" s="301"/>
      <c r="ALY86" s="301"/>
      <c r="ALZ86" s="301"/>
      <c r="AMA86" s="301"/>
      <c r="AMB86" s="301"/>
      <c r="AMC86" s="301"/>
      <c r="AMD86" s="301"/>
      <c r="AME86" s="301"/>
      <c r="AMF86" s="301"/>
      <c r="AMG86" s="301"/>
      <c r="AMH86" s="301"/>
      <c r="AMI86" s="301"/>
      <c r="AMJ86" s="301"/>
      <c r="AMK86" s="301"/>
    </row>
    <row r="87" spans="1:1025" ht="13.5" thickBot="1" x14ac:dyDescent="0.25">
      <c r="A87" s="271" t="s">
        <v>186</v>
      </c>
      <c r="B87" s="271"/>
      <c r="C87" s="271"/>
      <c r="D87" s="270"/>
      <c r="E87" s="270"/>
      <c r="F87" s="370"/>
      <c r="H87" s="301"/>
      <c r="I87" s="301"/>
      <c r="J87" s="301"/>
      <c r="K87" s="301"/>
      <c r="L87" s="301"/>
      <c r="M87" s="301"/>
      <c r="N87" s="301"/>
      <c r="O87" s="301"/>
      <c r="P87" s="301"/>
      <c r="Q87" s="301"/>
      <c r="R87" s="301"/>
      <c r="S87" s="301"/>
      <c r="T87" s="301"/>
      <c r="U87" s="301"/>
      <c r="V87" s="301"/>
      <c r="W87" s="301"/>
      <c r="X87" s="301"/>
      <c r="Y87" s="301"/>
      <c r="Z87" s="301"/>
      <c r="AA87" s="301"/>
      <c r="AB87" s="301"/>
      <c r="AC87" s="301"/>
      <c r="AD87" s="301"/>
      <c r="AE87" s="301"/>
      <c r="AF87" s="301"/>
      <c r="AG87" s="301"/>
      <c r="AH87" s="301"/>
      <c r="AI87" s="301"/>
      <c r="AJ87" s="301"/>
      <c r="AK87" s="301"/>
      <c r="AL87" s="301"/>
      <c r="AM87" s="301"/>
      <c r="AN87" s="301"/>
      <c r="AO87" s="301"/>
      <c r="AP87" s="301"/>
      <c r="AQ87" s="301"/>
      <c r="AR87" s="301"/>
      <c r="AS87" s="301"/>
      <c r="AT87" s="301"/>
      <c r="AU87" s="301"/>
      <c r="AV87" s="301"/>
      <c r="AW87" s="301"/>
      <c r="AX87" s="301"/>
      <c r="AY87" s="301"/>
      <c r="AZ87" s="301"/>
      <c r="BA87" s="301"/>
      <c r="BB87" s="301"/>
      <c r="BC87" s="301"/>
      <c r="BD87" s="301"/>
      <c r="BE87" s="301"/>
      <c r="BF87" s="301"/>
      <c r="BG87" s="301"/>
      <c r="BH87" s="301"/>
      <c r="BI87" s="301"/>
      <c r="BJ87" s="301"/>
      <c r="BK87" s="301"/>
      <c r="BL87" s="301"/>
      <c r="BM87" s="301"/>
      <c r="BN87" s="301"/>
      <c r="BO87" s="301"/>
      <c r="BP87" s="301"/>
      <c r="BQ87" s="301"/>
      <c r="BR87" s="301"/>
      <c r="BS87" s="301"/>
      <c r="BT87" s="301"/>
      <c r="BU87" s="301"/>
      <c r="BV87" s="301"/>
      <c r="BW87" s="301"/>
      <c r="BX87" s="301"/>
      <c r="BY87" s="301"/>
      <c r="BZ87" s="301"/>
      <c r="CA87" s="301"/>
      <c r="CB87" s="301"/>
      <c r="CC87" s="301"/>
      <c r="CD87" s="301"/>
      <c r="CE87" s="301"/>
      <c r="CF87" s="301"/>
      <c r="CG87" s="301"/>
      <c r="CH87" s="301"/>
      <c r="CI87" s="301"/>
      <c r="CJ87" s="301"/>
      <c r="CK87" s="301"/>
      <c r="CL87" s="301"/>
      <c r="CM87" s="301"/>
      <c r="CN87" s="301"/>
      <c r="CO87" s="301"/>
      <c r="CP87" s="301"/>
      <c r="CQ87" s="301"/>
      <c r="CR87" s="301"/>
      <c r="CS87" s="301"/>
      <c r="CT87" s="301"/>
      <c r="CU87" s="301"/>
      <c r="CV87" s="301"/>
      <c r="CW87" s="301"/>
      <c r="CX87" s="301"/>
      <c r="CY87" s="301"/>
      <c r="CZ87" s="301"/>
      <c r="DA87" s="301"/>
      <c r="DB87" s="301"/>
      <c r="DC87" s="301"/>
      <c r="DD87" s="301"/>
      <c r="DE87" s="301"/>
      <c r="DF87" s="301"/>
      <c r="DG87" s="301"/>
      <c r="DH87" s="301"/>
      <c r="DI87" s="301"/>
      <c r="DJ87" s="301"/>
      <c r="DK87" s="301"/>
      <c r="DL87" s="301"/>
      <c r="DM87" s="301"/>
      <c r="DN87" s="301"/>
      <c r="DO87" s="301"/>
      <c r="DP87" s="301"/>
      <c r="DQ87" s="301"/>
      <c r="DR87" s="301"/>
      <c r="DS87" s="301"/>
      <c r="DT87" s="301"/>
      <c r="DU87" s="301"/>
      <c r="DV87" s="301"/>
      <c r="DW87" s="301"/>
      <c r="DX87" s="301"/>
      <c r="DY87" s="301"/>
      <c r="DZ87" s="301"/>
      <c r="EA87" s="301"/>
      <c r="EB87" s="301"/>
      <c r="EC87" s="301"/>
      <c r="ED87" s="301"/>
      <c r="EE87" s="301"/>
      <c r="EF87" s="301"/>
      <c r="EG87" s="301"/>
      <c r="EH87" s="301"/>
      <c r="EI87" s="301"/>
      <c r="EJ87" s="301"/>
      <c r="EK87" s="301"/>
      <c r="EL87" s="301"/>
      <c r="EM87" s="301"/>
      <c r="EN87" s="301"/>
      <c r="EO87" s="301"/>
      <c r="EP87" s="301"/>
      <c r="EQ87" s="301"/>
      <c r="ER87" s="301"/>
      <c r="ES87" s="301"/>
      <c r="ET87" s="301"/>
      <c r="EU87" s="301"/>
      <c r="EV87" s="301"/>
      <c r="EW87" s="301"/>
      <c r="EX87" s="301"/>
      <c r="EY87" s="301"/>
      <c r="EZ87" s="301"/>
      <c r="FA87" s="301"/>
      <c r="FB87" s="301"/>
      <c r="FC87" s="301"/>
      <c r="FD87" s="301"/>
      <c r="FE87" s="301"/>
      <c r="FF87" s="301"/>
      <c r="FG87" s="301"/>
      <c r="FH87" s="301"/>
      <c r="FI87" s="301"/>
      <c r="FJ87" s="301"/>
      <c r="FK87" s="301"/>
      <c r="FL87" s="301"/>
      <c r="FM87" s="301"/>
      <c r="FN87" s="301"/>
      <c r="FO87" s="301"/>
      <c r="FP87" s="301"/>
      <c r="FQ87" s="301"/>
      <c r="FR87" s="301"/>
      <c r="FS87" s="301"/>
      <c r="FT87" s="301"/>
      <c r="FU87" s="301"/>
      <c r="FV87" s="301"/>
      <c r="FW87" s="301"/>
      <c r="FX87" s="301"/>
      <c r="FY87" s="301"/>
      <c r="FZ87" s="301"/>
      <c r="GA87" s="301"/>
      <c r="GB87" s="301"/>
      <c r="GC87" s="301"/>
      <c r="GD87" s="301"/>
      <c r="GE87" s="301"/>
      <c r="GF87" s="301"/>
      <c r="GG87" s="301"/>
      <c r="GH87" s="301"/>
      <c r="GI87" s="301"/>
      <c r="GJ87" s="301"/>
      <c r="GK87" s="301"/>
      <c r="GL87" s="301"/>
      <c r="GM87" s="301"/>
      <c r="GN87" s="301"/>
      <c r="GO87" s="301"/>
      <c r="GP87" s="301"/>
      <c r="GQ87" s="301"/>
      <c r="GR87" s="301"/>
      <c r="GS87" s="301"/>
      <c r="GT87" s="301"/>
      <c r="GU87" s="301"/>
      <c r="GV87" s="301"/>
      <c r="GW87" s="301"/>
      <c r="GX87" s="301"/>
      <c r="GY87" s="301"/>
      <c r="GZ87" s="301"/>
      <c r="HA87" s="301"/>
      <c r="HB87" s="301"/>
      <c r="HC87" s="301"/>
      <c r="HD87" s="301"/>
      <c r="HE87" s="301"/>
      <c r="HF87" s="301"/>
      <c r="HG87" s="301"/>
      <c r="HH87" s="301"/>
      <c r="HI87" s="301"/>
      <c r="HJ87" s="301"/>
      <c r="HK87" s="301"/>
      <c r="HL87" s="301"/>
      <c r="HM87" s="301"/>
      <c r="HN87" s="301"/>
      <c r="HO87" s="301"/>
      <c r="HP87" s="301"/>
      <c r="HQ87" s="301"/>
      <c r="HR87" s="301"/>
      <c r="HS87" s="301"/>
      <c r="HT87" s="301"/>
      <c r="HU87" s="301"/>
      <c r="HV87" s="301"/>
      <c r="HW87" s="301"/>
      <c r="HX87" s="301"/>
      <c r="HY87" s="301"/>
      <c r="HZ87" s="301"/>
      <c r="IA87" s="301"/>
      <c r="IB87" s="301"/>
      <c r="IC87" s="301"/>
      <c r="ID87" s="301"/>
      <c r="IE87" s="301"/>
      <c r="IF87" s="301"/>
      <c r="IG87" s="301"/>
      <c r="IH87" s="301"/>
      <c r="II87" s="301"/>
      <c r="IJ87" s="301"/>
      <c r="IK87" s="301"/>
      <c r="IL87" s="301"/>
      <c r="IM87" s="301"/>
      <c r="IN87" s="301"/>
      <c r="IO87" s="301"/>
      <c r="IP87" s="301"/>
      <c r="IQ87" s="301"/>
      <c r="IR87" s="301"/>
      <c r="IS87" s="301"/>
      <c r="IT87" s="301"/>
      <c r="IU87" s="301"/>
      <c r="IV87" s="301"/>
      <c r="IW87" s="301"/>
      <c r="IX87" s="301"/>
      <c r="IY87" s="301"/>
      <c r="IZ87" s="301"/>
      <c r="JA87" s="301"/>
      <c r="JB87" s="301"/>
      <c r="JC87" s="301"/>
      <c r="JD87" s="301"/>
      <c r="JE87" s="301"/>
      <c r="JF87" s="301"/>
      <c r="JG87" s="301"/>
      <c r="JH87" s="301"/>
      <c r="JI87" s="301"/>
      <c r="JJ87" s="301"/>
      <c r="JK87" s="301"/>
      <c r="JL87" s="301"/>
      <c r="JM87" s="301"/>
      <c r="JN87" s="301"/>
      <c r="JO87" s="301"/>
      <c r="JP87" s="301"/>
      <c r="JQ87" s="301"/>
      <c r="JR87" s="301"/>
      <c r="JS87" s="301"/>
      <c r="JT87" s="301"/>
      <c r="JU87" s="301"/>
      <c r="JV87" s="301"/>
      <c r="JW87" s="301"/>
      <c r="JX87" s="301"/>
      <c r="JY87" s="301"/>
      <c r="JZ87" s="301"/>
      <c r="KA87" s="301"/>
      <c r="KB87" s="301"/>
      <c r="KC87" s="301"/>
      <c r="KD87" s="301"/>
      <c r="KE87" s="301"/>
      <c r="KF87" s="301"/>
      <c r="KG87" s="301"/>
      <c r="KH87" s="301"/>
      <c r="KI87" s="301"/>
      <c r="KJ87" s="301"/>
      <c r="KK87" s="301"/>
      <c r="KL87" s="301"/>
      <c r="KM87" s="301"/>
      <c r="KN87" s="301"/>
      <c r="KO87" s="301"/>
      <c r="KP87" s="301"/>
      <c r="KQ87" s="301"/>
      <c r="KR87" s="301"/>
      <c r="KS87" s="301"/>
      <c r="KT87" s="301"/>
      <c r="KU87" s="301"/>
      <c r="KV87" s="301"/>
      <c r="KW87" s="301"/>
      <c r="KX87" s="301"/>
      <c r="KY87" s="301"/>
      <c r="KZ87" s="301"/>
      <c r="LA87" s="301"/>
      <c r="LB87" s="301"/>
      <c r="LC87" s="301"/>
      <c r="LD87" s="301"/>
      <c r="LE87" s="301"/>
      <c r="LF87" s="301"/>
      <c r="LG87" s="301"/>
      <c r="LH87" s="301"/>
      <c r="LI87" s="301"/>
      <c r="LJ87" s="301"/>
      <c r="LK87" s="301"/>
      <c r="LL87" s="301"/>
      <c r="LM87" s="301"/>
      <c r="LN87" s="301"/>
      <c r="LO87" s="301"/>
      <c r="LP87" s="301"/>
      <c r="LQ87" s="301"/>
      <c r="LR87" s="301"/>
      <c r="LS87" s="301"/>
      <c r="LT87" s="301"/>
      <c r="LU87" s="301"/>
      <c r="LV87" s="301"/>
      <c r="LW87" s="301"/>
      <c r="LX87" s="301"/>
      <c r="LY87" s="301"/>
      <c r="LZ87" s="301"/>
      <c r="MA87" s="301"/>
      <c r="MB87" s="301"/>
      <c r="MC87" s="301"/>
      <c r="MD87" s="301"/>
      <c r="ME87" s="301"/>
      <c r="MF87" s="301"/>
      <c r="MG87" s="301"/>
      <c r="MH87" s="301"/>
      <c r="MI87" s="301"/>
      <c r="MJ87" s="301"/>
      <c r="MK87" s="301"/>
      <c r="ML87" s="301"/>
      <c r="MM87" s="301"/>
      <c r="MN87" s="301"/>
      <c r="MO87" s="301"/>
      <c r="MP87" s="301"/>
      <c r="MQ87" s="301"/>
      <c r="MR87" s="301"/>
      <c r="MS87" s="301"/>
      <c r="MT87" s="301"/>
      <c r="MU87" s="301"/>
      <c r="MV87" s="301"/>
      <c r="MW87" s="301"/>
      <c r="MX87" s="301"/>
      <c r="MY87" s="301"/>
      <c r="MZ87" s="301"/>
      <c r="NA87" s="301"/>
      <c r="NB87" s="301"/>
      <c r="NC87" s="301"/>
      <c r="ND87" s="301"/>
      <c r="NE87" s="301"/>
      <c r="NF87" s="301"/>
      <c r="NG87" s="301"/>
      <c r="NH87" s="301"/>
      <c r="NI87" s="301"/>
      <c r="NJ87" s="301"/>
      <c r="NK87" s="301"/>
      <c r="NL87" s="301"/>
      <c r="NM87" s="301"/>
      <c r="NN87" s="301"/>
      <c r="NO87" s="301"/>
      <c r="NP87" s="301"/>
      <c r="NQ87" s="301"/>
      <c r="NR87" s="301"/>
      <c r="NS87" s="301"/>
      <c r="NT87" s="301"/>
      <c r="NU87" s="301"/>
      <c r="NV87" s="301"/>
      <c r="NW87" s="301"/>
      <c r="NX87" s="301"/>
      <c r="NY87" s="301"/>
      <c r="NZ87" s="301"/>
      <c r="OA87" s="301"/>
      <c r="OB87" s="301"/>
      <c r="OC87" s="301"/>
      <c r="OD87" s="301"/>
      <c r="OE87" s="301"/>
      <c r="OF87" s="301"/>
      <c r="OG87" s="301"/>
      <c r="OH87" s="301"/>
      <c r="OI87" s="301"/>
      <c r="OJ87" s="301"/>
      <c r="OK87" s="301"/>
      <c r="OL87" s="301"/>
      <c r="OM87" s="301"/>
      <c r="ON87" s="301"/>
      <c r="OO87" s="301"/>
      <c r="OP87" s="301"/>
      <c r="OQ87" s="301"/>
      <c r="OR87" s="301"/>
      <c r="OS87" s="301"/>
      <c r="OT87" s="301"/>
      <c r="OU87" s="301"/>
      <c r="OV87" s="301"/>
      <c r="OW87" s="301"/>
      <c r="OX87" s="301"/>
      <c r="OY87" s="301"/>
      <c r="OZ87" s="301"/>
      <c r="PA87" s="301"/>
      <c r="PB87" s="301"/>
      <c r="PC87" s="301"/>
      <c r="PD87" s="301"/>
      <c r="PE87" s="301"/>
      <c r="PF87" s="301"/>
      <c r="PG87" s="301"/>
      <c r="PH87" s="301"/>
      <c r="PI87" s="301"/>
      <c r="PJ87" s="301"/>
      <c r="PK87" s="301"/>
      <c r="PL87" s="301"/>
      <c r="PM87" s="301"/>
      <c r="PN87" s="301"/>
      <c r="PO87" s="301"/>
      <c r="PP87" s="301"/>
      <c r="PQ87" s="301"/>
      <c r="PR87" s="301"/>
      <c r="PS87" s="301"/>
      <c r="PT87" s="301"/>
      <c r="PU87" s="301"/>
      <c r="PV87" s="301"/>
      <c r="PW87" s="301"/>
      <c r="PX87" s="301"/>
      <c r="PY87" s="301"/>
      <c r="PZ87" s="301"/>
      <c r="QA87" s="301"/>
      <c r="QB87" s="301"/>
      <c r="QC87" s="301"/>
      <c r="QD87" s="301"/>
      <c r="QE87" s="301"/>
      <c r="QF87" s="301"/>
      <c r="QG87" s="301"/>
      <c r="QH87" s="301"/>
      <c r="QI87" s="301"/>
      <c r="QJ87" s="301"/>
      <c r="QK87" s="301"/>
      <c r="QL87" s="301"/>
      <c r="QM87" s="301"/>
      <c r="QN87" s="301"/>
      <c r="QO87" s="301"/>
      <c r="QP87" s="301"/>
      <c r="QQ87" s="301"/>
      <c r="QR87" s="301"/>
      <c r="QS87" s="301"/>
      <c r="QT87" s="301"/>
      <c r="QU87" s="301"/>
      <c r="QV87" s="301"/>
      <c r="QW87" s="301"/>
      <c r="QX87" s="301"/>
      <c r="QY87" s="301"/>
      <c r="QZ87" s="301"/>
      <c r="RA87" s="301"/>
      <c r="RB87" s="301"/>
      <c r="RC87" s="301"/>
      <c r="RD87" s="301"/>
      <c r="RE87" s="301"/>
      <c r="RF87" s="301"/>
      <c r="RG87" s="301"/>
      <c r="RH87" s="301"/>
      <c r="RI87" s="301"/>
      <c r="RJ87" s="301"/>
      <c r="RK87" s="301"/>
      <c r="RL87" s="301"/>
      <c r="RM87" s="301"/>
      <c r="RN87" s="301"/>
      <c r="RO87" s="301"/>
      <c r="RP87" s="301"/>
      <c r="RQ87" s="301"/>
      <c r="RR87" s="301"/>
      <c r="RS87" s="301"/>
      <c r="RT87" s="301"/>
      <c r="RU87" s="301"/>
      <c r="RV87" s="301"/>
      <c r="RW87" s="301"/>
      <c r="RX87" s="301"/>
      <c r="RY87" s="301"/>
      <c r="RZ87" s="301"/>
      <c r="SA87" s="301"/>
      <c r="SB87" s="301"/>
      <c r="SC87" s="301"/>
      <c r="SD87" s="301"/>
      <c r="SE87" s="301"/>
      <c r="SF87" s="301"/>
      <c r="SG87" s="301"/>
      <c r="SH87" s="301"/>
      <c r="SI87" s="301"/>
      <c r="SJ87" s="301"/>
      <c r="SK87" s="301"/>
      <c r="SL87" s="301"/>
      <c r="SM87" s="301"/>
      <c r="SN87" s="301"/>
      <c r="SO87" s="301"/>
      <c r="SP87" s="301"/>
      <c r="SQ87" s="301"/>
      <c r="SR87" s="301"/>
      <c r="SS87" s="301"/>
      <c r="ST87" s="301"/>
      <c r="SU87" s="301"/>
      <c r="SV87" s="301"/>
      <c r="SW87" s="301"/>
      <c r="SX87" s="301"/>
      <c r="SY87" s="301"/>
      <c r="SZ87" s="301"/>
      <c r="TA87" s="301"/>
      <c r="TB87" s="301"/>
      <c r="TC87" s="301"/>
      <c r="TD87" s="301"/>
      <c r="TE87" s="301"/>
      <c r="TF87" s="301"/>
      <c r="TG87" s="301"/>
      <c r="TH87" s="301"/>
      <c r="TI87" s="301"/>
      <c r="TJ87" s="301"/>
      <c r="TK87" s="301"/>
      <c r="TL87" s="301"/>
      <c r="TM87" s="301"/>
      <c r="TN87" s="301"/>
      <c r="TO87" s="301"/>
      <c r="TP87" s="301"/>
      <c r="TQ87" s="301"/>
      <c r="TR87" s="301"/>
      <c r="TS87" s="301"/>
      <c r="TT87" s="301"/>
      <c r="TU87" s="301"/>
      <c r="TV87" s="301"/>
      <c r="TW87" s="301"/>
      <c r="TX87" s="301"/>
      <c r="TY87" s="301"/>
      <c r="TZ87" s="301"/>
      <c r="UA87" s="301"/>
      <c r="UB87" s="301"/>
      <c r="UC87" s="301"/>
      <c r="UD87" s="301"/>
      <c r="UE87" s="301"/>
      <c r="UF87" s="301"/>
      <c r="UG87" s="301"/>
      <c r="UH87" s="301"/>
      <c r="UI87" s="301"/>
      <c r="UJ87" s="301"/>
      <c r="UK87" s="301"/>
      <c r="UL87" s="301"/>
      <c r="UM87" s="301"/>
      <c r="UN87" s="301"/>
      <c r="UO87" s="301"/>
      <c r="UP87" s="301"/>
      <c r="UQ87" s="301"/>
      <c r="UR87" s="301"/>
      <c r="US87" s="301"/>
      <c r="UT87" s="301"/>
      <c r="UU87" s="301"/>
      <c r="UV87" s="301"/>
      <c r="UW87" s="301"/>
      <c r="UX87" s="301"/>
      <c r="UY87" s="301"/>
      <c r="UZ87" s="301"/>
      <c r="VA87" s="301"/>
      <c r="VB87" s="301"/>
      <c r="VC87" s="301"/>
      <c r="VD87" s="301"/>
      <c r="VE87" s="301"/>
      <c r="VF87" s="301"/>
      <c r="VG87" s="301"/>
      <c r="VH87" s="301"/>
      <c r="VI87" s="301"/>
      <c r="VJ87" s="301"/>
      <c r="VK87" s="301"/>
      <c r="VL87" s="301"/>
      <c r="VM87" s="301"/>
      <c r="VN87" s="301"/>
      <c r="VO87" s="301"/>
      <c r="VP87" s="301"/>
      <c r="VQ87" s="301"/>
      <c r="VR87" s="301"/>
      <c r="VS87" s="301"/>
      <c r="VT87" s="301"/>
      <c r="VU87" s="301"/>
      <c r="VV87" s="301"/>
      <c r="VW87" s="301"/>
      <c r="VX87" s="301"/>
      <c r="VY87" s="301"/>
      <c r="VZ87" s="301"/>
      <c r="WA87" s="301"/>
      <c r="WB87" s="301"/>
      <c r="WC87" s="301"/>
      <c r="WD87" s="301"/>
      <c r="WE87" s="301"/>
      <c r="WF87" s="301"/>
      <c r="WG87" s="301"/>
      <c r="WH87" s="301"/>
      <c r="WI87" s="301"/>
      <c r="WJ87" s="301"/>
      <c r="WK87" s="301"/>
      <c r="WL87" s="301"/>
      <c r="WM87" s="301"/>
      <c r="WN87" s="301"/>
      <c r="WO87" s="301"/>
      <c r="WP87" s="301"/>
      <c r="WQ87" s="301"/>
      <c r="WR87" s="301"/>
      <c r="WS87" s="301"/>
      <c r="WT87" s="301"/>
      <c r="WU87" s="301"/>
      <c r="WV87" s="301"/>
      <c r="WW87" s="301"/>
      <c r="WX87" s="301"/>
      <c r="WY87" s="301"/>
      <c r="WZ87" s="301"/>
      <c r="XA87" s="301"/>
      <c r="XB87" s="301"/>
      <c r="XC87" s="301"/>
      <c r="XD87" s="301"/>
      <c r="XE87" s="301"/>
      <c r="XF87" s="301"/>
      <c r="XG87" s="301"/>
      <c r="XH87" s="301"/>
      <c r="XI87" s="301"/>
      <c r="XJ87" s="301"/>
      <c r="XK87" s="301"/>
      <c r="XL87" s="301"/>
      <c r="XM87" s="301"/>
      <c r="XN87" s="301"/>
      <c r="XO87" s="301"/>
      <c r="XP87" s="301"/>
      <c r="XQ87" s="301"/>
      <c r="XR87" s="301"/>
      <c r="XS87" s="301"/>
      <c r="XT87" s="301"/>
      <c r="XU87" s="301"/>
      <c r="XV87" s="301"/>
      <c r="XW87" s="301"/>
      <c r="XX87" s="301"/>
      <c r="XY87" s="301"/>
      <c r="XZ87" s="301"/>
      <c r="YA87" s="301"/>
      <c r="YB87" s="301"/>
      <c r="YC87" s="301"/>
      <c r="YD87" s="301"/>
      <c r="YE87" s="301"/>
      <c r="YF87" s="301"/>
      <c r="YG87" s="301"/>
      <c r="YH87" s="301"/>
      <c r="YI87" s="301"/>
      <c r="YJ87" s="301"/>
      <c r="YK87" s="301"/>
      <c r="YL87" s="301"/>
      <c r="YM87" s="301"/>
      <c r="YN87" s="301"/>
      <c r="YO87" s="301"/>
      <c r="YP87" s="301"/>
      <c r="YQ87" s="301"/>
      <c r="YR87" s="301"/>
      <c r="YS87" s="301"/>
      <c r="YT87" s="301"/>
      <c r="YU87" s="301"/>
      <c r="YV87" s="301"/>
      <c r="YW87" s="301"/>
      <c r="YX87" s="301"/>
      <c r="YY87" s="301"/>
      <c r="YZ87" s="301"/>
      <c r="ZA87" s="301"/>
      <c r="ZB87" s="301"/>
      <c r="ZC87" s="301"/>
      <c r="ZD87" s="301"/>
      <c r="ZE87" s="301"/>
      <c r="ZF87" s="301"/>
      <c r="ZG87" s="301"/>
      <c r="ZH87" s="301"/>
      <c r="ZI87" s="301"/>
      <c r="ZJ87" s="301"/>
      <c r="ZK87" s="301"/>
      <c r="ZL87" s="301"/>
      <c r="ZM87" s="301"/>
      <c r="ZN87" s="301"/>
      <c r="ZO87" s="301"/>
      <c r="ZP87" s="301"/>
      <c r="ZQ87" s="301"/>
      <c r="ZR87" s="301"/>
      <c r="ZS87" s="301"/>
      <c r="ZT87" s="301"/>
      <c r="ZU87" s="301"/>
      <c r="ZV87" s="301"/>
      <c r="ZW87" s="301"/>
      <c r="ZX87" s="301"/>
      <c r="ZY87" s="301"/>
      <c r="ZZ87" s="301"/>
      <c r="AAA87" s="301"/>
      <c r="AAB87" s="301"/>
      <c r="AAC87" s="301"/>
      <c r="AAD87" s="301"/>
      <c r="AAE87" s="301"/>
      <c r="AAF87" s="301"/>
      <c r="AAG87" s="301"/>
      <c r="AAH87" s="301"/>
      <c r="AAI87" s="301"/>
      <c r="AAJ87" s="301"/>
      <c r="AAK87" s="301"/>
      <c r="AAL87" s="301"/>
      <c r="AAM87" s="301"/>
      <c r="AAN87" s="301"/>
      <c r="AAO87" s="301"/>
      <c r="AAP87" s="301"/>
      <c r="AAQ87" s="301"/>
      <c r="AAR87" s="301"/>
      <c r="AAS87" s="301"/>
      <c r="AAT87" s="301"/>
      <c r="AAU87" s="301"/>
      <c r="AAV87" s="301"/>
      <c r="AAW87" s="301"/>
      <c r="AAX87" s="301"/>
      <c r="AAY87" s="301"/>
      <c r="AAZ87" s="301"/>
      <c r="ABA87" s="301"/>
      <c r="ABB87" s="301"/>
      <c r="ABC87" s="301"/>
      <c r="ABD87" s="301"/>
      <c r="ABE87" s="301"/>
      <c r="ABF87" s="301"/>
      <c r="ABG87" s="301"/>
      <c r="ABH87" s="301"/>
      <c r="ABI87" s="301"/>
      <c r="ABJ87" s="301"/>
      <c r="ABK87" s="301"/>
      <c r="ABL87" s="301"/>
      <c r="ABM87" s="301"/>
      <c r="ABN87" s="301"/>
      <c r="ABO87" s="301"/>
      <c r="ABP87" s="301"/>
      <c r="ABQ87" s="301"/>
      <c r="ABR87" s="301"/>
      <c r="ABS87" s="301"/>
      <c r="ABT87" s="301"/>
      <c r="ABU87" s="301"/>
      <c r="ABV87" s="301"/>
      <c r="ABW87" s="301"/>
      <c r="ABX87" s="301"/>
      <c r="ABY87" s="301"/>
      <c r="ABZ87" s="301"/>
      <c r="ACA87" s="301"/>
      <c r="ACB87" s="301"/>
      <c r="ACC87" s="301"/>
      <c r="ACD87" s="301"/>
      <c r="ACE87" s="301"/>
      <c r="ACF87" s="301"/>
      <c r="ACG87" s="301"/>
      <c r="ACH87" s="301"/>
      <c r="ACI87" s="301"/>
      <c r="ACJ87" s="301"/>
      <c r="ACK87" s="301"/>
      <c r="ACL87" s="301"/>
      <c r="ACM87" s="301"/>
      <c r="ACN87" s="301"/>
      <c r="ACO87" s="301"/>
      <c r="ACP87" s="301"/>
      <c r="ACQ87" s="301"/>
      <c r="ACR87" s="301"/>
      <c r="ACS87" s="301"/>
      <c r="ACT87" s="301"/>
      <c r="ACU87" s="301"/>
      <c r="ACV87" s="301"/>
      <c r="ACW87" s="301"/>
      <c r="ACX87" s="301"/>
      <c r="ACY87" s="301"/>
      <c r="ACZ87" s="301"/>
      <c r="ADA87" s="301"/>
      <c r="ADB87" s="301"/>
      <c r="ADC87" s="301"/>
      <c r="ADD87" s="301"/>
      <c r="ADE87" s="301"/>
      <c r="ADF87" s="301"/>
      <c r="ADG87" s="301"/>
      <c r="ADH87" s="301"/>
      <c r="ADI87" s="301"/>
      <c r="ADJ87" s="301"/>
      <c r="ADK87" s="301"/>
      <c r="ADL87" s="301"/>
      <c r="ADM87" s="301"/>
      <c r="ADN87" s="301"/>
      <c r="ADO87" s="301"/>
      <c r="ADP87" s="301"/>
      <c r="ADQ87" s="301"/>
      <c r="ADR87" s="301"/>
      <c r="ADS87" s="301"/>
      <c r="ADT87" s="301"/>
      <c r="ADU87" s="301"/>
      <c r="ADV87" s="301"/>
      <c r="ADW87" s="301"/>
      <c r="ADX87" s="301"/>
      <c r="ADY87" s="301"/>
      <c r="ADZ87" s="301"/>
      <c r="AEA87" s="301"/>
      <c r="AEB87" s="301"/>
      <c r="AEC87" s="301"/>
      <c r="AED87" s="301"/>
      <c r="AEE87" s="301"/>
      <c r="AEF87" s="301"/>
      <c r="AEG87" s="301"/>
      <c r="AEH87" s="301"/>
      <c r="AEI87" s="301"/>
      <c r="AEJ87" s="301"/>
      <c r="AEK87" s="301"/>
      <c r="AEL87" s="301"/>
      <c r="AEM87" s="301"/>
      <c r="AEN87" s="301"/>
      <c r="AEO87" s="301"/>
      <c r="AEP87" s="301"/>
      <c r="AEQ87" s="301"/>
      <c r="AER87" s="301"/>
      <c r="AES87" s="301"/>
      <c r="AET87" s="301"/>
      <c r="AEU87" s="301"/>
      <c r="AEV87" s="301"/>
      <c r="AEW87" s="301"/>
      <c r="AEX87" s="301"/>
      <c r="AEY87" s="301"/>
      <c r="AEZ87" s="301"/>
      <c r="AFA87" s="301"/>
      <c r="AFB87" s="301"/>
      <c r="AFC87" s="301"/>
      <c r="AFD87" s="301"/>
      <c r="AFE87" s="301"/>
      <c r="AFF87" s="301"/>
      <c r="AFG87" s="301"/>
      <c r="AFH87" s="301"/>
      <c r="AFI87" s="301"/>
      <c r="AFJ87" s="301"/>
      <c r="AFK87" s="301"/>
      <c r="AFL87" s="301"/>
      <c r="AFM87" s="301"/>
      <c r="AFN87" s="301"/>
      <c r="AFO87" s="301"/>
      <c r="AFP87" s="301"/>
      <c r="AFQ87" s="301"/>
      <c r="AFR87" s="301"/>
      <c r="AFS87" s="301"/>
      <c r="AFT87" s="301"/>
      <c r="AFU87" s="301"/>
      <c r="AFV87" s="301"/>
      <c r="AFW87" s="301"/>
      <c r="AFX87" s="301"/>
      <c r="AFY87" s="301"/>
      <c r="AFZ87" s="301"/>
      <c r="AGA87" s="301"/>
      <c r="AGB87" s="301"/>
      <c r="AGC87" s="301"/>
      <c r="AGD87" s="301"/>
      <c r="AGE87" s="301"/>
      <c r="AGF87" s="301"/>
      <c r="AGG87" s="301"/>
      <c r="AGH87" s="301"/>
      <c r="AGI87" s="301"/>
      <c r="AGJ87" s="301"/>
      <c r="AGK87" s="301"/>
      <c r="AGL87" s="301"/>
      <c r="AGM87" s="301"/>
      <c r="AGN87" s="301"/>
      <c r="AGO87" s="301"/>
      <c r="AGP87" s="301"/>
      <c r="AGQ87" s="301"/>
      <c r="AGR87" s="301"/>
      <c r="AGS87" s="301"/>
      <c r="AGT87" s="301"/>
      <c r="AGU87" s="301"/>
      <c r="AGV87" s="301"/>
      <c r="AGW87" s="301"/>
      <c r="AGX87" s="301"/>
      <c r="AGY87" s="301"/>
      <c r="AGZ87" s="301"/>
      <c r="AHA87" s="301"/>
      <c r="AHB87" s="301"/>
      <c r="AHC87" s="301"/>
      <c r="AHD87" s="301"/>
      <c r="AHE87" s="301"/>
      <c r="AHF87" s="301"/>
      <c r="AHG87" s="301"/>
      <c r="AHH87" s="301"/>
      <c r="AHI87" s="301"/>
      <c r="AHJ87" s="301"/>
      <c r="AHK87" s="301"/>
      <c r="AHL87" s="301"/>
      <c r="AHM87" s="301"/>
      <c r="AHN87" s="301"/>
      <c r="AHO87" s="301"/>
      <c r="AHP87" s="301"/>
      <c r="AHQ87" s="301"/>
      <c r="AHR87" s="301"/>
      <c r="AHS87" s="301"/>
      <c r="AHT87" s="301"/>
      <c r="AHU87" s="301"/>
      <c r="AHV87" s="301"/>
      <c r="AHW87" s="301"/>
      <c r="AHX87" s="301"/>
      <c r="AHY87" s="301"/>
      <c r="AHZ87" s="301"/>
      <c r="AIA87" s="301"/>
      <c r="AIB87" s="301"/>
      <c r="AIC87" s="301"/>
      <c r="AID87" s="301"/>
      <c r="AIE87" s="301"/>
      <c r="AIF87" s="301"/>
      <c r="AIG87" s="301"/>
      <c r="AIH87" s="301"/>
      <c r="AII87" s="301"/>
      <c r="AIJ87" s="301"/>
      <c r="AIK87" s="301"/>
      <c r="AIL87" s="301"/>
      <c r="AIM87" s="301"/>
      <c r="AIN87" s="301"/>
      <c r="AIO87" s="301"/>
      <c r="AIP87" s="301"/>
      <c r="AIQ87" s="301"/>
      <c r="AIR87" s="301"/>
      <c r="AIS87" s="301"/>
      <c r="AIT87" s="301"/>
      <c r="AIU87" s="301"/>
      <c r="AIV87" s="301"/>
      <c r="AIW87" s="301"/>
      <c r="AIX87" s="301"/>
      <c r="AIY87" s="301"/>
      <c r="AIZ87" s="301"/>
      <c r="AJA87" s="301"/>
      <c r="AJB87" s="301"/>
      <c r="AJC87" s="301"/>
      <c r="AJD87" s="301"/>
      <c r="AJE87" s="301"/>
      <c r="AJF87" s="301"/>
      <c r="AJG87" s="301"/>
      <c r="AJH87" s="301"/>
      <c r="AJI87" s="301"/>
      <c r="AJJ87" s="301"/>
      <c r="AJK87" s="301"/>
      <c r="AJL87" s="301"/>
      <c r="AJM87" s="301"/>
      <c r="AJN87" s="301"/>
      <c r="AJO87" s="301"/>
      <c r="AJP87" s="301"/>
      <c r="AJQ87" s="301"/>
      <c r="AJR87" s="301"/>
      <c r="AJS87" s="301"/>
      <c r="AJT87" s="301"/>
      <c r="AJU87" s="301"/>
      <c r="AJV87" s="301"/>
      <c r="AJW87" s="301"/>
      <c r="AJX87" s="301"/>
      <c r="AJY87" s="301"/>
      <c r="AJZ87" s="301"/>
      <c r="AKA87" s="301"/>
      <c r="AKB87" s="301"/>
      <c r="AKC87" s="301"/>
      <c r="AKD87" s="301"/>
      <c r="AKE87" s="301"/>
      <c r="AKF87" s="301"/>
      <c r="AKG87" s="301"/>
      <c r="AKH87" s="301"/>
      <c r="AKI87" s="301"/>
      <c r="AKJ87" s="301"/>
      <c r="AKK87" s="301"/>
      <c r="AKL87" s="301"/>
      <c r="AKM87" s="301"/>
      <c r="AKN87" s="301"/>
      <c r="AKO87" s="301"/>
      <c r="AKP87" s="301"/>
      <c r="AKQ87" s="301"/>
      <c r="AKR87" s="301"/>
      <c r="AKS87" s="301"/>
      <c r="AKT87" s="301"/>
      <c r="AKU87" s="301"/>
      <c r="AKV87" s="301"/>
      <c r="AKW87" s="301"/>
      <c r="AKX87" s="301"/>
      <c r="AKY87" s="301"/>
      <c r="AKZ87" s="301"/>
      <c r="ALA87" s="301"/>
      <c r="ALB87" s="301"/>
      <c r="ALC87" s="301"/>
      <c r="ALD87" s="301"/>
      <c r="ALE87" s="301"/>
      <c r="ALF87" s="301"/>
      <c r="ALG87" s="301"/>
      <c r="ALH87" s="301"/>
      <c r="ALI87" s="301"/>
      <c r="ALJ87" s="301"/>
      <c r="ALK87" s="301"/>
      <c r="ALL87" s="301"/>
      <c r="ALM87" s="301"/>
      <c r="ALN87" s="301"/>
      <c r="ALO87" s="301"/>
      <c r="ALP87" s="301"/>
      <c r="ALQ87" s="301"/>
      <c r="ALR87" s="301"/>
      <c r="ALS87" s="301"/>
      <c r="ALT87" s="301"/>
      <c r="ALU87" s="301"/>
      <c r="ALV87" s="301"/>
      <c r="ALW87" s="301"/>
      <c r="ALX87" s="301"/>
      <c r="ALY87" s="301"/>
      <c r="ALZ87" s="301"/>
      <c r="AMA87" s="301"/>
      <c r="AMB87" s="301"/>
      <c r="AMC87" s="301"/>
      <c r="AMD87" s="301"/>
      <c r="AME87" s="301"/>
      <c r="AMF87" s="301"/>
      <c r="AMG87" s="301"/>
      <c r="AMH87" s="301"/>
      <c r="AMI87" s="301"/>
      <c r="AMJ87" s="301"/>
      <c r="AMK87" s="301"/>
    </row>
    <row r="88" spans="1:1025" x14ac:dyDescent="0.2">
      <c r="A88" s="371" t="s">
        <v>18</v>
      </c>
      <c r="B88" s="372" t="s">
        <v>19</v>
      </c>
      <c r="C88" s="372" t="s">
        <v>11</v>
      </c>
      <c r="D88" s="373" t="s">
        <v>94</v>
      </c>
      <c r="E88" s="373" t="s">
        <v>20</v>
      </c>
      <c r="F88" s="374" t="s">
        <v>170</v>
      </c>
      <c r="H88" s="301"/>
      <c r="I88" s="301"/>
      <c r="J88" s="301"/>
      <c r="K88" s="301"/>
      <c r="L88" s="301"/>
      <c r="M88" s="301"/>
      <c r="N88" s="301"/>
      <c r="O88" s="301"/>
      <c r="P88" s="301"/>
      <c r="Q88" s="301"/>
      <c r="R88" s="301"/>
      <c r="S88" s="301"/>
      <c r="T88" s="301"/>
      <c r="U88" s="301"/>
      <c r="V88" s="301"/>
      <c r="W88" s="301"/>
      <c r="X88" s="301"/>
      <c r="Y88" s="301"/>
      <c r="Z88" s="301"/>
      <c r="AA88" s="301"/>
      <c r="AB88" s="301"/>
      <c r="AC88" s="301"/>
      <c r="AD88" s="301"/>
      <c r="AE88" s="301"/>
      <c r="AF88" s="301"/>
      <c r="AG88" s="301"/>
      <c r="AH88" s="301"/>
      <c r="AI88" s="301"/>
      <c r="AJ88" s="301"/>
      <c r="AK88" s="301"/>
      <c r="AL88" s="301"/>
      <c r="AM88" s="301"/>
      <c r="AN88" s="301"/>
      <c r="AO88" s="301"/>
      <c r="AP88" s="301"/>
      <c r="AQ88" s="301"/>
      <c r="AR88" s="301"/>
      <c r="AS88" s="301"/>
      <c r="AT88" s="301"/>
      <c r="AU88" s="301"/>
      <c r="AV88" s="301"/>
      <c r="AW88" s="301"/>
      <c r="AX88" s="301"/>
      <c r="AY88" s="301"/>
      <c r="AZ88" s="301"/>
      <c r="BA88" s="301"/>
      <c r="BB88" s="301"/>
      <c r="BC88" s="301"/>
      <c r="BD88" s="301"/>
      <c r="BE88" s="301"/>
      <c r="BF88" s="301"/>
      <c r="BG88" s="301"/>
      <c r="BH88" s="301"/>
      <c r="BI88" s="301"/>
      <c r="BJ88" s="301"/>
      <c r="BK88" s="301"/>
      <c r="BL88" s="301"/>
      <c r="BM88" s="301"/>
      <c r="BN88" s="301"/>
      <c r="BO88" s="301"/>
      <c r="BP88" s="301"/>
      <c r="BQ88" s="301"/>
      <c r="BR88" s="301"/>
      <c r="BS88" s="301"/>
      <c r="BT88" s="301"/>
      <c r="BU88" s="301"/>
      <c r="BV88" s="301"/>
      <c r="BW88" s="301"/>
      <c r="BX88" s="301"/>
      <c r="BY88" s="301"/>
      <c r="BZ88" s="301"/>
      <c r="CA88" s="301"/>
      <c r="CB88" s="301"/>
      <c r="CC88" s="301"/>
      <c r="CD88" s="301"/>
      <c r="CE88" s="301"/>
      <c r="CF88" s="301"/>
      <c r="CG88" s="301"/>
      <c r="CH88" s="301"/>
      <c r="CI88" s="301"/>
      <c r="CJ88" s="301"/>
      <c r="CK88" s="301"/>
      <c r="CL88" s="301"/>
      <c r="CM88" s="301"/>
      <c r="CN88" s="301"/>
      <c r="CO88" s="301"/>
      <c r="CP88" s="301"/>
      <c r="CQ88" s="301"/>
      <c r="CR88" s="301"/>
      <c r="CS88" s="301"/>
      <c r="CT88" s="301"/>
      <c r="CU88" s="301"/>
      <c r="CV88" s="301"/>
      <c r="CW88" s="301"/>
      <c r="CX88" s="301"/>
      <c r="CY88" s="301"/>
      <c r="CZ88" s="301"/>
      <c r="DA88" s="301"/>
      <c r="DB88" s="301"/>
      <c r="DC88" s="301"/>
      <c r="DD88" s="301"/>
      <c r="DE88" s="301"/>
      <c r="DF88" s="301"/>
      <c r="DG88" s="301"/>
      <c r="DH88" s="301"/>
      <c r="DI88" s="301"/>
      <c r="DJ88" s="301"/>
      <c r="DK88" s="301"/>
      <c r="DL88" s="301"/>
      <c r="DM88" s="301"/>
      <c r="DN88" s="301"/>
      <c r="DO88" s="301"/>
      <c r="DP88" s="301"/>
      <c r="DQ88" s="301"/>
      <c r="DR88" s="301"/>
      <c r="DS88" s="301"/>
      <c r="DT88" s="301"/>
      <c r="DU88" s="301"/>
      <c r="DV88" s="301"/>
      <c r="DW88" s="301"/>
      <c r="DX88" s="301"/>
      <c r="DY88" s="301"/>
      <c r="DZ88" s="301"/>
      <c r="EA88" s="301"/>
      <c r="EB88" s="301"/>
      <c r="EC88" s="301"/>
      <c r="ED88" s="301"/>
      <c r="EE88" s="301"/>
      <c r="EF88" s="301"/>
      <c r="EG88" s="301"/>
      <c r="EH88" s="301"/>
      <c r="EI88" s="301"/>
      <c r="EJ88" s="301"/>
      <c r="EK88" s="301"/>
      <c r="EL88" s="301"/>
      <c r="EM88" s="301"/>
      <c r="EN88" s="301"/>
      <c r="EO88" s="301"/>
      <c r="EP88" s="301"/>
      <c r="EQ88" s="301"/>
      <c r="ER88" s="301"/>
      <c r="ES88" s="301"/>
      <c r="ET88" s="301"/>
      <c r="EU88" s="301"/>
      <c r="EV88" s="301"/>
      <c r="EW88" s="301"/>
      <c r="EX88" s="301"/>
      <c r="EY88" s="301"/>
      <c r="EZ88" s="301"/>
      <c r="FA88" s="301"/>
      <c r="FB88" s="301"/>
      <c r="FC88" s="301"/>
      <c r="FD88" s="301"/>
      <c r="FE88" s="301"/>
      <c r="FF88" s="301"/>
      <c r="FG88" s="301"/>
      <c r="FH88" s="301"/>
      <c r="FI88" s="301"/>
      <c r="FJ88" s="301"/>
      <c r="FK88" s="301"/>
      <c r="FL88" s="301"/>
      <c r="FM88" s="301"/>
      <c r="FN88" s="301"/>
      <c r="FO88" s="301"/>
      <c r="FP88" s="301"/>
      <c r="FQ88" s="301"/>
      <c r="FR88" s="301"/>
      <c r="FS88" s="301"/>
      <c r="FT88" s="301"/>
      <c r="FU88" s="301"/>
      <c r="FV88" s="301"/>
      <c r="FW88" s="301"/>
      <c r="FX88" s="301"/>
      <c r="FY88" s="301"/>
      <c r="FZ88" s="301"/>
      <c r="GA88" s="301"/>
      <c r="GB88" s="301"/>
      <c r="GC88" s="301"/>
      <c r="GD88" s="301"/>
      <c r="GE88" s="301"/>
      <c r="GF88" s="301"/>
      <c r="GG88" s="301"/>
      <c r="GH88" s="301"/>
      <c r="GI88" s="301"/>
      <c r="GJ88" s="301"/>
      <c r="GK88" s="301"/>
      <c r="GL88" s="301"/>
      <c r="GM88" s="301"/>
      <c r="GN88" s="301"/>
      <c r="GO88" s="301"/>
      <c r="GP88" s="301"/>
      <c r="GQ88" s="301"/>
      <c r="GR88" s="301"/>
      <c r="GS88" s="301"/>
      <c r="GT88" s="301"/>
      <c r="GU88" s="301"/>
      <c r="GV88" s="301"/>
      <c r="GW88" s="301"/>
      <c r="GX88" s="301"/>
      <c r="GY88" s="301"/>
      <c r="GZ88" s="301"/>
      <c r="HA88" s="301"/>
      <c r="HB88" s="301"/>
      <c r="HC88" s="301"/>
      <c r="HD88" s="301"/>
      <c r="HE88" s="301"/>
      <c r="HF88" s="301"/>
      <c r="HG88" s="301"/>
      <c r="HH88" s="301"/>
      <c r="HI88" s="301"/>
      <c r="HJ88" s="301"/>
      <c r="HK88" s="301"/>
      <c r="HL88" s="301"/>
      <c r="HM88" s="301"/>
      <c r="HN88" s="301"/>
      <c r="HO88" s="301"/>
      <c r="HP88" s="301"/>
      <c r="HQ88" s="301"/>
      <c r="HR88" s="301"/>
      <c r="HS88" s="301"/>
      <c r="HT88" s="301"/>
      <c r="HU88" s="301"/>
      <c r="HV88" s="301"/>
      <c r="HW88" s="301"/>
      <c r="HX88" s="301"/>
      <c r="HY88" s="301"/>
      <c r="HZ88" s="301"/>
      <c r="IA88" s="301"/>
      <c r="IB88" s="301"/>
      <c r="IC88" s="301"/>
      <c r="ID88" s="301"/>
      <c r="IE88" s="301"/>
      <c r="IF88" s="301"/>
      <c r="IG88" s="301"/>
      <c r="IH88" s="301"/>
      <c r="II88" s="301"/>
      <c r="IJ88" s="301"/>
      <c r="IK88" s="301"/>
      <c r="IL88" s="301"/>
      <c r="IM88" s="301"/>
      <c r="IN88" s="301"/>
      <c r="IO88" s="301"/>
      <c r="IP88" s="301"/>
      <c r="IQ88" s="301"/>
      <c r="IR88" s="301"/>
      <c r="IS88" s="301"/>
      <c r="IT88" s="301"/>
      <c r="IU88" s="301"/>
      <c r="IV88" s="301"/>
      <c r="IW88" s="301"/>
      <c r="IX88" s="301"/>
      <c r="IY88" s="301"/>
      <c r="IZ88" s="301"/>
      <c r="JA88" s="301"/>
      <c r="JB88" s="301"/>
      <c r="JC88" s="301"/>
      <c r="JD88" s="301"/>
      <c r="JE88" s="301"/>
      <c r="JF88" s="301"/>
      <c r="JG88" s="301"/>
      <c r="JH88" s="301"/>
      <c r="JI88" s="301"/>
      <c r="JJ88" s="301"/>
      <c r="JK88" s="301"/>
      <c r="JL88" s="301"/>
      <c r="JM88" s="301"/>
      <c r="JN88" s="301"/>
      <c r="JO88" s="301"/>
      <c r="JP88" s="301"/>
      <c r="JQ88" s="301"/>
      <c r="JR88" s="301"/>
      <c r="JS88" s="301"/>
      <c r="JT88" s="301"/>
      <c r="JU88" s="301"/>
      <c r="JV88" s="301"/>
      <c r="JW88" s="301"/>
      <c r="JX88" s="301"/>
      <c r="JY88" s="301"/>
      <c r="JZ88" s="301"/>
      <c r="KA88" s="301"/>
      <c r="KB88" s="301"/>
      <c r="KC88" s="301"/>
      <c r="KD88" s="301"/>
      <c r="KE88" s="301"/>
      <c r="KF88" s="301"/>
      <c r="KG88" s="301"/>
      <c r="KH88" s="301"/>
      <c r="KI88" s="301"/>
      <c r="KJ88" s="301"/>
      <c r="KK88" s="301"/>
      <c r="KL88" s="301"/>
      <c r="KM88" s="301"/>
      <c r="KN88" s="301"/>
      <c r="KO88" s="301"/>
      <c r="KP88" s="301"/>
      <c r="KQ88" s="301"/>
      <c r="KR88" s="301"/>
      <c r="KS88" s="301"/>
      <c r="KT88" s="301"/>
      <c r="KU88" s="301"/>
      <c r="KV88" s="301"/>
      <c r="KW88" s="301"/>
      <c r="KX88" s="301"/>
      <c r="KY88" s="301"/>
      <c r="KZ88" s="301"/>
      <c r="LA88" s="301"/>
      <c r="LB88" s="301"/>
      <c r="LC88" s="301"/>
      <c r="LD88" s="301"/>
      <c r="LE88" s="301"/>
      <c r="LF88" s="301"/>
      <c r="LG88" s="301"/>
      <c r="LH88" s="301"/>
      <c r="LI88" s="301"/>
      <c r="LJ88" s="301"/>
      <c r="LK88" s="301"/>
      <c r="LL88" s="301"/>
      <c r="LM88" s="301"/>
      <c r="LN88" s="301"/>
      <c r="LO88" s="301"/>
      <c r="LP88" s="301"/>
      <c r="LQ88" s="301"/>
      <c r="LR88" s="301"/>
      <c r="LS88" s="301"/>
      <c r="LT88" s="301"/>
      <c r="LU88" s="301"/>
      <c r="LV88" s="301"/>
      <c r="LW88" s="301"/>
      <c r="LX88" s="301"/>
      <c r="LY88" s="301"/>
      <c r="LZ88" s="301"/>
      <c r="MA88" s="301"/>
      <c r="MB88" s="301"/>
      <c r="MC88" s="301"/>
      <c r="MD88" s="301"/>
      <c r="ME88" s="301"/>
      <c r="MF88" s="301"/>
      <c r="MG88" s="301"/>
      <c r="MH88" s="301"/>
      <c r="MI88" s="301"/>
      <c r="MJ88" s="301"/>
      <c r="MK88" s="301"/>
      <c r="ML88" s="301"/>
      <c r="MM88" s="301"/>
      <c r="MN88" s="301"/>
      <c r="MO88" s="301"/>
      <c r="MP88" s="301"/>
      <c r="MQ88" s="301"/>
      <c r="MR88" s="301"/>
      <c r="MS88" s="301"/>
      <c r="MT88" s="301"/>
      <c r="MU88" s="301"/>
      <c r="MV88" s="301"/>
      <c r="MW88" s="301"/>
      <c r="MX88" s="301"/>
      <c r="MY88" s="301"/>
      <c r="MZ88" s="301"/>
      <c r="NA88" s="301"/>
      <c r="NB88" s="301"/>
      <c r="NC88" s="301"/>
      <c r="ND88" s="301"/>
      <c r="NE88" s="301"/>
      <c r="NF88" s="301"/>
      <c r="NG88" s="301"/>
      <c r="NH88" s="301"/>
      <c r="NI88" s="301"/>
      <c r="NJ88" s="301"/>
      <c r="NK88" s="301"/>
      <c r="NL88" s="301"/>
      <c r="NM88" s="301"/>
      <c r="NN88" s="301"/>
      <c r="NO88" s="301"/>
      <c r="NP88" s="301"/>
      <c r="NQ88" s="301"/>
      <c r="NR88" s="301"/>
      <c r="NS88" s="301"/>
      <c r="NT88" s="301"/>
      <c r="NU88" s="301"/>
      <c r="NV88" s="301"/>
      <c r="NW88" s="301"/>
      <c r="NX88" s="301"/>
      <c r="NY88" s="301"/>
      <c r="NZ88" s="301"/>
      <c r="OA88" s="301"/>
      <c r="OB88" s="301"/>
      <c r="OC88" s="301"/>
      <c r="OD88" s="301"/>
      <c r="OE88" s="301"/>
      <c r="OF88" s="301"/>
      <c r="OG88" s="301"/>
      <c r="OH88" s="301"/>
      <c r="OI88" s="301"/>
      <c r="OJ88" s="301"/>
      <c r="OK88" s="301"/>
      <c r="OL88" s="301"/>
      <c r="OM88" s="301"/>
      <c r="ON88" s="301"/>
      <c r="OO88" s="301"/>
      <c r="OP88" s="301"/>
      <c r="OQ88" s="301"/>
      <c r="OR88" s="301"/>
      <c r="OS88" s="301"/>
      <c r="OT88" s="301"/>
      <c r="OU88" s="301"/>
      <c r="OV88" s="301"/>
      <c r="OW88" s="301"/>
      <c r="OX88" s="301"/>
      <c r="OY88" s="301"/>
      <c r="OZ88" s="301"/>
      <c r="PA88" s="301"/>
      <c r="PB88" s="301"/>
      <c r="PC88" s="301"/>
      <c r="PD88" s="301"/>
      <c r="PE88" s="301"/>
      <c r="PF88" s="301"/>
      <c r="PG88" s="301"/>
      <c r="PH88" s="301"/>
      <c r="PI88" s="301"/>
      <c r="PJ88" s="301"/>
      <c r="PK88" s="301"/>
      <c r="PL88" s="301"/>
      <c r="PM88" s="301"/>
      <c r="PN88" s="301"/>
      <c r="PO88" s="301"/>
      <c r="PP88" s="301"/>
      <c r="PQ88" s="301"/>
      <c r="PR88" s="301"/>
      <c r="PS88" s="301"/>
      <c r="PT88" s="301"/>
      <c r="PU88" s="301"/>
      <c r="PV88" s="301"/>
      <c r="PW88" s="301"/>
      <c r="PX88" s="301"/>
      <c r="PY88" s="301"/>
      <c r="PZ88" s="301"/>
      <c r="QA88" s="301"/>
      <c r="QB88" s="301"/>
      <c r="QC88" s="301"/>
      <c r="QD88" s="301"/>
      <c r="QE88" s="301"/>
      <c r="QF88" s="301"/>
      <c r="QG88" s="301"/>
      <c r="QH88" s="301"/>
      <c r="QI88" s="301"/>
      <c r="QJ88" s="301"/>
      <c r="QK88" s="301"/>
      <c r="QL88" s="301"/>
      <c r="QM88" s="301"/>
      <c r="QN88" s="301"/>
      <c r="QO88" s="301"/>
      <c r="QP88" s="301"/>
      <c r="QQ88" s="301"/>
      <c r="QR88" s="301"/>
      <c r="QS88" s="301"/>
      <c r="QT88" s="301"/>
      <c r="QU88" s="301"/>
      <c r="QV88" s="301"/>
      <c r="QW88" s="301"/>
      <c r="QX88" s="301"/>
      <c r="QY88" s="301"/>
      <c r="QZ88" s="301"/>
      <c r="RA88" s="301"/>
      <c r="RB88" s="301"/>
      <c r="RC88" s="301"/>
      <c r="RD88" s="301"/>
      <c r="RE88" s="301"/>
      <c r="RF88" s="301"/>
      <c r="RG88" s="301"/>
      <c r="RH88" s="301"/>
      <c r="RI88" s="301"/>
      <c r="RJ88" s="301"/>
      <c r="RK88" s="301"/>
      <c r="RL88" s="301"/>
      <c r="RM88" s="301"/>
      <c r="RN88" s="301"/>
      <c r="RO88" s="301"/>
      <c r="RP88" s="301"/>
      <c r="RQ88" s="301"/>
      <c r="RR88" s="301"/>
      <c r="RS88" s="301"/>
      <c r="RT88" s="301"/>
      <c r="RU88" s="301"/>
      <c r="RV88" s="301"/>
      <c r="RW88" s="301"/>
      <c r="RX88" s="301"/>
      <c r="RY88" s="301"/>
      <c r="RZ88" s="301"/>
      <c r="SA88" s="301"/>
      <c r="SB88" s="301"/>
      <c r="SC88" s="301"/>
      <c r="SD88" s="301"/>
      <c r="SE88" s="301"/>
      <c r="SF88" s="301"/>
      <c r="SG88" s="301"/>
      <c r="SH88" s="301"/>
      <c r="SI88" s="301"/>
      <c r="SJ88" s="301"/>
      <c r="SK88" s="301"/>
      <c r="SL88" s="301"/>
      <c r="SM88" s="301"/>
      <c r="SN88" s="301"/>
      <c r="SO88" s="301"/>
      <c r="SP88" s="301"/>
      <c r="SQ88" s="301"/>
      <c r="SR88" s="301"/>
      <c r="SS88" s="301"/>
      <c r="ST88" s="301"/>
      <c r="SU88" s="301"/>
      <c r="SV88" s="301"/>
      <c r="SW88" s="301"/>
      <c r="SX88" s="301"/>
      <c r="SY88" s="301"/>
      <c r="SZ88" s="301"/>
      <c r="TA88" s="301"/>
      <c r="TB88" s="301"/>
      <c r="TC88" s="301"/>
      <c r="TD88" s="301"/>
      <c r="TE88" s="301"/>
      <c r="TF88" s="301"/>
      <c r="TG88" s="301"/>
      <c r="TH88" s="301"/>
      <c r="TI88" s="301"/>
      <c r="TJ88" s="301"/>
      <c r="TK88" s="301"/>
      <c r="TL88" s="301"/>
      <c r="TM88" s="301"/>
      <c r="TN88" s="301"/>
      <c r="TO88" s="301"/>
      <c r="TP88" s="301"/>
      <c r="TQ88" s="301"/>
      <c r="TR88" s="301"/>
      <c r="TS88" s="301"/>
      <c r="TT88" s="301"/>
      <c r="TU88" s="301"/>
      <c r="TV88" s="301"/>
      <c r="TW88" s="301"/>
      <c r="TX88" s="301"/>
      <c r="TY88" s="301"/>
      <c r="TZ88" s="301"/>
      <c r="UA88" s="301"/>
      <c r="UB88" s="301"/>
      <c r="UC88" s="301"/>
      <c r="UD88" s="301"/>
      <c r="UE88" s="301"/>
      <c r="UF88" s="301"/>
      <c r="UG88" s="301"/>
      <c r="UH88" s="301"/>
      <c r="UI88" s="301"/>
      <c r="UJ88" s="301"/>
      <c r="UK88" s="301"/>
      <c r="UL88" s="301"/>
      <c r="UM88" s="301"/>
      <c r="UN88" s="301"/>
      <c r="UO88" s="301"/>
      <c r="UP88" s="301"/>
      <c r="UQ88" s="301"/>
      <c r="UR88" s="301"/>
      <c r="US88" s="301"/>
      <c r="UT88" s="301"/>
      <c r="UU88" s="301"/>
      <c r="UV88" s="301"/>
      <c r="UW88" s="301"/>
      <c r="UX88" s="301"/>
      <c r="UY88" s="301"/>
      <c r="UZ88" s="301"/>
      <c r="VA88" s="301"/>
      <c r="VB88" s="301"/>
      <c r="VC88" s="301"/>
      <c r="VD88" s="301"/>
      <c r="VE88" s="301"/>
      <c r="VF88" s="301"/>
      <c r="VG88" s="301"/>
      <c r="VH88" s="301"/>
      <c r="VI88" s="301"/>
      <c r="VJ88" s="301"/>
      <c r="VK88" s="301"/>
      <c r="VL88" s="301"/>
      <c r="VM88" s="301"/>
      <c r="VN88" s="301"/>
      <c r="VO88" s="301"/>
      <c r="VP88" s="301"/>
      <c r="VQ88" s="301"/>
      <c r="VR88" s="301"/>
      <c r="VS88" s="301"/>
      <c r="VT88" s="301"/>
      <c r="VU88" s="301"/>
      <c r="VV88" s="301"/>
      <c r="VW88" s="301"/>
      <c r="VX88" s="301"/>
      <c r="VY88" s="301"/>
      <c r="VZ88" s="301"/>
      <c r="WA88" s="301"/>
      <c r="WB88" s="301"/>
      <c r="WC88" s="301"/>
      <c r="WD88" s="301"/>
      <c r="WE88" s="301"/>
      <c r="WF88" s="301"/>
      <c r="WG88" s="301"/>
      <c r="WH88" s="301"/>
      <c r="WI88" s="301"/>
      <c r="WJ88" s="301"/>
      <c r="WK88" s="301"/>
      <c r="WL88" s="301"/>
      <c r="WM88" s="301"/>
      <c r="WN88" s="301"/>
      <c r="WO88" s="301"/>
      <c r="WP88" s="301"/>
      <c r="WQ88" s="301"/>
      <c r="WR88" s="301"/>
      <c r="WS88" s="301"/>
      <c r="WT88" s="301"/>
      <c r="WU88" s="301"/>
      <c r="WV88" s="301"/>
      <c r="WW88" s="301"/>
      <c r="WX88" s="301"/>
      <c r="WY88" s="301"/>
      <c r="WZ88" s="301"/>
      <c r="XA88" s="301"/>
      <c r="XB88" s="301"/>
      <c r="XC88" s="301"/>
      <c r="XD88" s="301"/>
      <c r="XE88" s="301"/>
      <c r="XF88" s="301"/>
      <c r="XG88" s="301"/>
      <c r="XH88" s="301"/>
      <c r="XI88" s="301"/>
      <c r="XJ88" s="301"/>
      <c r="XK88" s="301"/>
      <c r="XL88" s="301"/>
      <c r="XM88" s="301"/>
      <c r="XN88" s="301"/>
      <c r="XO88" s="301"/>
      <c r="XP88" s="301"/>
      <c r="XQ88" s="301"/>
      <c r="XR88" s="301"/>
      <c r="XS88" s="301"/>
      <c r="XT88" s="301"/>
      <c r="XU88" s="301"/>
      <c r="XV88" s="301"/>
      <c r="XW88" s="301"/>
      <c r="XX88" s="301"/>
      <c r="XY88" s="301"/>
      <c r="XZ88" s="301"/>
      <c r="YA88" s="301"/>
      <c r="YB88" s="301"/>
      <c r="YC88" s="301"/>
      <c r="YD88" s="301"/>
      <c r="YE88" s="301"/>
      <c r="YF88" s="301"/>
      <c r="YG88" s="301"/>
      <c r="YH88" s="301"/>
      <c r="YI88" s="301"/>
      <c r="YJ88" s="301"/>
      <c r="YK88" s="301"/>
      <c r="YL88" s="301"/>
      <c r="YM88" s="301"/>
      <c r="YN88" s="301"/>
      <c r="YO88" s="301"/>
      <c r="YP88" s="301"/>
      <c r="YQ88" s="301"/>
      <c r="YR88" s="301"/>
      <c r="YS88" s="301"/>
      <c r="YT88" s="301"/>
      <c r="YU88" s="301"/>
      <c r="YV88" s="301"/>
      <c r="YW88" s="301"/>
      <c r="YX88" s="301"/>
      <c r="YY88" s="301"/>
      <c r="YZ88" s="301"/>
      <c r="ZA88" s="301"/>
      <c r="ZB88" s="301"/>
      <c r="ZC88" s="301"/>
      <c r="ZD88" s="301"/>
      <c r="ZE88" s="301"/>
      <c r="ZF88" s="301"/>
      <c r="ZG88" s="301"/>
      <c r="ZH88" s="301"/>
      <c r="ZI88" s="301"/>
      <c r="ZJ88" s="301"/>
      <c r="ZK88" s="301"/>
      <c r="ZL88" s="301"/>
      <c r="ZM88" s="301"/>
      <c r="ZN88" s="301"/>
      <c r="ZO88" s="301"/>
      <c r="ZP88" s="301"/>
      <c r="ZQ88" s="301"/>
      <c r="ZR88" s="301"/>
      <c r="ZS88" s="301"/>
      <c r="ZT88" s="301"/>
      <c r="ZU88" s="301"/>
      <c r="ZV88" s="301"/>
      <c r="ZW88" s="301"/>
      <c r="ZX88" s="301"/>
      <c r="ZY88" s="301"/>
      <c r="ZZ88" s="301"/>
      <c r="AAA88" s="301"/>
      <c r="AAB88" s="301"/>
      <c r="AAC88" s="301"/>
      <c r="AAD88" s="301"/>
      <c r="AAE88" s="301"/>
      <c r="AAF88" s="301"/>
      <c r="AAG88" s="301"/>
      <c r="AAH88" s="301"/>
      <c r="AAI88" s="301"/>
      <c r="AAJ88" s="301"/>
      <c r="AAK88" s="301"/>
      <c r="AAL88" s="301"/>
      <c r="AAM88" s="301"/>
      <c r="AAN88" s="301"/>
      <c r="AAO88" s="301"/>
      <c r="AAP88" s="301"/>
      <c r="AAQ88" s="301"/>
      <c r="AAR88" s="301"/>
      <c r="AAS88" s="301"/>
      <c r="AAT88" s="301"/>
      <c r="AAU88" s="301"/>
      <c r="AAV88" s="301"/>
      <c r="AAW88" s="301"/>
      <c r="AAX88" s="301"/>
      <c r="AAY88" s="301"/>
      <c r="AAZ88" s="301"/>
      <c r="ABA88" s="301"/>
      <c r="ABB88" s="301"/>
      <c r="ABC88" s="301"/>
      <c r="ABD88" s="301"/>
      <c r="ABE88" s="301"/>
      <c r="ABF88" s="301"/>
      <c r="ABG88" s="301"/>
      <c r="ABH88" s="301"/>
      <c r="ABI88" s="301"/>
      <c r="ABJ88" s="301"/>
      <c r="ABK88" s="301"/>
      <c r="ABL88" s="301"/>
      <c r="ABM88" s="301"/>
      <c r="ABN88" s="301"/>
      <c r="ABO88" s="301"/>
      <c r="ABP88" s="301"/>
      <c r="ABQ88" s="301"/>
      <c r="ABR88" s="301"/>
      <c r="ABS88" s="301"/>
      <c r="ABT88" s="301"/>
      <c r="ABU88" s="301"/>
      <c r="ABV88" s="301"/>
      <c r="ABW88" s="301"/>
      <c r="ABX88" s="301"/>
      <c r="ABY88" s="301"/>
      <c r="ABZ88" s="301"/>
      <c r="ACA88" s="301"/>
      <c r="ACB88" s="301"/>
      <c r="ACC88" s="301"/>
      <c r="ACD88" s="301"/>
      <c r="ACE88" s="301"/>
      <c r="ACF88" s="301"/>
      <c r="ACG88" s="301"/>
      <c r="ACH88" s="301"/>
      <c r="ACI88" s="301"/>
      <c r="ACJ88" s="301"/>
      <c r="ACK88" s="301"/>
      <c r="ACL88" s="301"/>
      <c r="ACM88" s="301"/>
      <c r="ACN88" s="301"/>
      <c r="ACO88" s="301"/>
      <c r="ACP88" s="301"/>
      <c r="ACQ88" s="301"/>
      <c r="ACR88" s="301"/>
      <c r="ACS88" s="301"/>
      <c r="ACT88" s="301"/>
      <c r="ACU88" s="301"/>
      <c r="ACV88" s="301"/>
      <c r="ACW88" s="301"/>
      <c r="ACX88" s="301"/>
      <c r="ACY88" s="301"/>
      <c r="ACZ88" s="301"/>
      <c r="ADA88" s="301"/>
      <c r="ADB88" s="301"/>
      <c r="ADC88" s="301"/>
      <c r="ADD88" s="301"/>
      <c r="ADE88" s="301"/>
      <c r="ADF88" s="301"/>
      <c r="ADG88" s="301"/>
      <c r="ADH88" s="301"/>
      <c r="ADI88" s="301"/>
      <c r="ADJ88" s="301"/>
      <c r="ADK88" s="301"/>
      <c r="ADL88" s="301"/>
      <c r="ADM88" s="301"/>
      <c r="ADN88" s="301"/>
      <c r="ADO88" s="301"/>
      <c r="ADP88" s="301"/>
      <c r="ADQ88" s="301"/>
      <c r="ADR88" s="301"/>
      <c r="ADS88" s="301"/>
      <c r="ADT88" s="301"/>
      <c r="ADU88" s="301"/>
      <c r="ADV88" s="301"/>
      <c r="ADW88" s="301"/>
      <c r="ADX88" s="301"/>
      <c r="ADY88" s="301"/>
      <c r="ADZ88" s="301"/>
      <c r="AEA88" s="301"/>
      <c r="AEB88" s="301"/>
      <c r="AEC88" s="301"/>
      <c r="AED88" s="301"/>
      <c r="AEE88" s="301"/>
      <c r="AEF88" s="301"/>
      <c r="AEG88" s="301"/>
      <c r="AEH88" s="301"/>
      <c r="AEI88" s="301"/>
      <c r="AEJ88" s="301"/>
      <c r="AEK88" s="301"/>
      <c r="AEL88" s="301"/>
      <c r="AEM88" s="301"/>
      <c r="AEN88" s="301"/>
      <c r="AEO88" s="301"/>
      <c r="AEP88" s="301"/>
      <c r="AEQ88" s="301"/>
      <c r="AER88" s="301"/>
      <c r="AES88" s="301"/>
      <c r="AET88" s="301"/>
      <c r="AEU88" s="301"/>
      <c r="AEV88" s="301"/>
      <c r="AEW88" s="301"/>
      <c r="AEX88" s="301"/>
      <c r="AEY88" s="301"/>
      <c r="AEZ88" s="301"/>
      <c r="AFA88" s="301"/>
      <c r="AFB88" s="301"/>
      <c r="AFC88" s="301"/>
      <c r="AFD88" s="301"/>
      <c r="AFE88" s="301"/>
      <c r="AFF88" s="301"/>
      <c r="AFG88" s="301"/>
      <c r="AFH88" s="301"/>
      <c r="AFI88" s="301"/>
      <c r="AFJ88" s="301"/>
      <c r="AFK88" s="301"/>
      <c r="AFL88" s="301"/>
      <c r="AFM88" s="301"/>
      <c r="AFN88" s="301"/>
      <c r="AFO88" s="301"/>
      <c r="AFP88" s="301"/>
      <c r="AFQ88" s="301"/>
      <c r="AFR88" s="301"/>
      <c r="AFS88" s="301"/>
      <c r="AFT88" s="301"/>
      <c r="AFU88" s="301"/>
      <c r="AFV88" s="301"/>
      <c r="AFW88" s="301"/>
      <c r="AFX88" s="301"/>
      <c r="AFY88" s="301"/>
      <c r="AFZ88" s="301"/>
      <c r="AGA88" s="301"/>
      <c r="AGB88" s="301"/>
      <c r="AGC88" s="301"/>
      <c r="AGD88" s="301"/>
      <c r="AGE88" s="301"/>
      <c r="AGF88" s="301"/>
      <c r="AGG88" s="301"/>
      <c r="AGH88" s="301"/>
      <c r="AGI88" s="301"/>
      <c r="AGJ88" s="301"/>
      <c r="AGK88" s="301"/>
      <c r="AGL88" s="301"/>
      <c r="AGM88" s="301"/>
      <c r="AGN88" s="301"/>
      <c r="AGO88" s="301"/>
      <c r="AGP88" s="301"/>
      <c r="AGQ88" s="301"/>
      <c r="AGR88" s="301"/>
      <c r="AGS88" s="301"/>
      <c r="AGT88" s="301"/>
      <c r="AGU88" s="301"/>
      <c r="AGV88" s="301"/>
      <c r="AGW88" s="301"/>
      <c r="AGX88" s="301"/>
      <c r="AGY88" s="301"/>
      <c r="AGZ88" s="301"/>
      <c r="AHA88" s="301"/>
      <c r="AHB88" s="301"/>
      <c r="AHC88" s="301"/>
      <c r="AHD88" s="301"/>
      <c r="AHE88" s="301"/>
      <c r="AHF88" s="301"/>
      <c r="AHG88" s="301"/>
      <c r="AHH88" s="301"/>
      <c r="AHI88" s="301"/>
      <c r="AHJ88" s="301"/>
      <c r="AHK88" s="301"/>
      <c r="AHL88" s="301"/>
      <c r="AHM88" s="301"/>
      <c r="AHN88" s="301"/>
      <c r="AHO88" s="301"/>
      <c r="AHP88" s="301"/>
      <c r="AHQ88" s="301"/>
      <c r="AHR88" s="301"/>
      <c r="AHS88" s="301"/>
      <c r="AHT88" s="301"/>
      <c r="AHU88" s="301"/>
      <c r="AHV88" s="301"/>
      <c r="AHW88" s="301"/>
      <c r="AHX88" s="301"/>
      <c r="AHY88" s="301"/>
      <c r="AHZ88" s="301"/>
      <c r="AIA88" s="301"/>
      <c r="AIB88" s="301"/>
      <c r="AIC88" s="301"/>
      <c r="AID88" s="301"/>
      <c r="AIE88" s="301"/>
      <c r="AIF88" s="301"/>
      <c r="AIG88" s="301"/>
      <c r="AIH88" s="301"/>
      <c r="AII88" s="301"/>
      <c r="AIJ88" s="301"/>
      <c r="AIK88" s="301"/>
      <c r="AIL88" s="301"/>
      <c r="AIM88" s="301"/>
      <c r="AIN88" s="301"/>
      <c r="AIO88" s="301"/>
      <c r="AIP88" s="301"/>
      <c r="AIQ88" s="301"/>
      <c r="AIR88" s="301"/>
      <c r="AIS88" s="301"/>
      <c r="AIT88" s="301"/>
      <c r="AIU88" s="301"/>
      <c r="AIV88" s="301"/>
      <c r="AIW88" s="301"/>
      <c r="AIX88" s="301"/>
      <c r="AIY88" s="301"/>
      <c r="AIZ88" s="301"/>
      <c r="AJA88" s="301"/>
      <c r="AJB88" s="301"/>
      <c r="AJC88" s="301"/>
      <c r="AJD88" s="301"/>
      <c r="AJE88" s="301"/>
      <c r="AJF88" s="301"/>
      <c r="AJG88" s="301"/>
      <c r="AJH88" s="301"/>
      <c r="AJI88" s="301"/>
      <c r="AJJ88" s="301"/>
      <c r="AJK88" s="301"/>
      <c r="AJL88" s="301"/>
      <c r="AJM88" s="301"/>
      <c r="AJN88" s="301"/>
      <c r="AJO88" s="301"/>
      <c r="AJP88" s="301"/>
      <c r="AJQ88" s="301"/>
      <c r="AJR88" s="301"/>
      <c r="AJS88" s="301"/>
      <c r="AJT88" s="301"/>
      <c r="AJU88" s="301"/>
      <c r="AJV88" s="301"/>
      <c r="AJW88" s="301"/>
      <c r="AJX88" s="301"/>
      <c r="AJY88" s="301"/>
      <c r="AJZ88" s="301"/>
      <c r="AKA88" s="301"/>
      <c r="AKB88" s="301"/>
      <c r="AKC88" s="301"/>
      <c r="AKD88" s="301"/>
      <c r="AKE88" s="301"/>
      <c r="AKF88" s="301"/>
      <c r="AKG88" s="301"/>
      <c r="AKH88" s="301"/>
      <c r="AKI88" s="301"/>
      <c r="AKJ88" s="301"/>
      <c r="AKK88" s="301"/>
      <c r="AKL88" s="301"/>
      <c r="AKM88" s="301"/>
      <c r="AKN88" s="301"/>
      <c r="AKO88" s="301"/>
      <c r="AKP88" s="301"/>
      <c r="AKQ88" s="301"/>
      <c r="AKR88" s="301"/>
      <c r="AKS88" s="301"/>
      <c r="AKT88" s="301"/>
      <c r="AKU88" s="301"/>
      <c r="AKV88" s="301"/>
      <c r="AKW88" s="301"/>
      <c r="AKX88" s="301"/>
      <c r="AKY88" s="301"/>
      <c r="AKZ88" s="301"/>
      <c r="ALA88" s="301"/>
      <c r="ALB88" s="301"/>
      <c r="ALC88" s="301"/>
      <c r="ALD88" s="301"/>
      <c r="ALE88" s="301"/>
      <c r="ALF88" s="301"/>
      <c r="ALG88" s="301"/>
      <c r="ALH88" s="301"/>
      <c r="ALI88" s="301"/>
      <c r="ALJ88" s="301"/>
      <c r="ALK88" s="301"/>
      <c r="ALL88" s="301"/>
      <c r="ALM88" s="301"/>
      <c r="ALN88" s="301"/>
      <c r="ALO88" s="301"/>
      <c r="ALP88" s="301"/>
      <c r="ALQ88" s="301"/>
      <c r="ALR88" s="301"/>
      <c r="ALS88" s="301"/>
      <c r="ALT88" s="301"/>
      <c r="ALU88" s="301"/>
      <c r="ALV88" s="301"/>
      <c r="ALW88" s="301"/>
      <c r="ALX88" s="301"/>
      <c r="ALY88" s="301"/>
      <c r="ALZ88" s="301"/>
      <c r="AMA88" s="301"/>
      <c r="AMB88" s="301"/>
      <c r="AMC88" s="301"/>
      <c r="AMD88" s="301"/>
      <c r="AME88" s="301"/>
      <c r="AMF88" s="301"/>
      <c r="AMG88" s="301"/>
      <c r="AMH88" s="301"/>
      <c r="AMI88" s="301"/>
      <c r="AMJ88" s="301"/>
      <c r="AMK88" s="301"/>
    </row>
    <row r="89" spans="1:1025" x14ac:dyDescent="0.2">
      <c r="A89" s="375" t="s">
        <v>9</v>
      </c>
      <c r="B89" s="376" t="s">
        <v>1</v>
      </c>
      <c r="C89" s="397">
        <f>'10. BDI'!C17</f>
        <v>0.23649999999999999</v>
      </c>
      <c r="D89" s="378">
        <f>F67+F79+F85</f>
        <v>10610.995070403183</v>
      </c>
      <c r="E89" s="378">
        <f>D89*C89</f>
        <v>2509.500334150353</v>
      </c>
      <c r="F89" s="379"/>
      <c r="H89" s="301"/>
      <c r="I89" s="301"/>
      <c r="J89" s="301"/>
      <c r="K89" s="301"/>
      <c r="L89" s="301"/>
      <c r="M89" s="301"/>
      <c r="N89" s="301"/>
      <c r="O89" s="301"/>
      <c r="P89" s="301"/>
      <c r="Q89" s="301"/>
      <c r="R89" s="301"/>
      <c r="S89" s="301"/>
      <c r="T89" s="301"/>
      <c r="U89" s="301"/>
      <c r="V89" s="301"/>
      <c r="W89" s="301"/>
      <c r="X89" s="301"/>
      <c r="Y89" s="301"/>
      <c r="Z89" s="301"/>
      <c r="AA89" s="301"/>
      <c r="AB89" s="301"/>
      <c r="AC89" s="301"/>
      <c r="AD89" s="301"/>
      <c r="AE89" s="301"/>
      <c r="AF89" s="301"/>
      <c r="AG89" s="301"/>
      <c r="AH89" s="301"/>
      <c r="AI89" s="301"/>
      <c r="AJ89" s="301"/>
      <c r="AK89" s="301"/>
      <c r="AL89" s="301"/>
      <c r="AM89" s="301"/>
      <c r="AN89" s="301"/>
      <c r="AO89" s="301"/>
      <c r="AP89" s="301"/>
      <c r="AQ89" s="301"/>
      <c r="AR89" s="301"/>
      <c r="AS89" s="301"/>
      <c r="AT89" s="301"/>
      <c r="AU89" s="301"/>
      <c r="AV89" s="301"/>
      <c r="AW89" s="301"/>
      <c r="AX89" s="301"/>
      <c r="AY89" s="301"/>
      <c r="AZ89" s="301"/>
      <c r="BA89" s="301"/>
      <c r="BB89" s="301"/>
      <c r="BC89" s="301"/>
      <c r="BD89" s="301"/>
      <c r="BE89" s="301"/>
      <c r="BF89" s="301"/>
      <c r="BG89" s="301"/>
      <c r="BH89" s="301"/>
      <c r="BI89" s="301"/>
      <c r="BJ89" s="301"/>
      <c r="BK89" s="301"/>
      <c r="BL89" s="301"/>
      <c r="BM89" s="301"/>
      <c r="BN89" s="301"/>
      <c r="BO89" s="301"/>
      <c r="BP89" s="301"/>
      <c r="BQ89" s="301"/>
      <c r="BR89" s="301"/>
      <c r="BS89" s="301"/>
      <c r="BT89" s="301"/>
      <c r="BU89" s="301"/>
      <c r="BV89" s="301"/>
      <c r="BW89" s="301"/>
      <c r="BX89" s="301"/>
      <c r="BY89" s="301"/>
      <c r="BZ89" s="301"/>
      <c r="CA89" s="301"/>
      <c r="CB89" s="301"/>
      <c r="CC89" s="301"/>
      <c r="CD89" s="301"/>
      <c r="CE89" s="301"/>
      <c r="CF89" s="301"/>
      <c r="CG89" s="301"/>
      <c r="CH89" s="301"/>
      <c r="CI89" s="301"/>
      <c r="CJ89" s="301"/>
      <c r="CK89" s="301"/>
      <c r="CL89" s="301"/>
      <c r="CM89" s="301"/>
      <c r="CN89" s="301"/>
      <c r="CO89" s="301"/>
      <c r="CP89" s="301"/>
      <c r="CQ89" s="301"/>
      <c r="CR89" s="301"/>
      <c r="CS89" s="301"/>
      <c r="CT89" s="301"/>
      <c r="CU89" s="301"/>
      <c r="CV89" s="301"/>
      <c r="CW89" s="301"/>
      <c r="CX89" s="301"/>
      <c r="CY89" s="301"/>
      <c r="CZ89" s="301"/>
      <c r="DA89" s="301"/>
      <c r="DB89" s="301"/>
      <c r="DC89" s="301"/>
      <c r="DD89" s="301"/>
      <c r="DE89" s="301"/>
      <c r="DF89" s="301"/>
      <c r="DG89" s="301"/>
      <c r="DH89" s="301"/>
      <c r="DI89" s="301"/>
      <c r="DJ89" s="301"/>
      <c r="DK89" s="301"/>
      <c r="DL89" s="301"/>
      <c r="DM89" s="301"/>
      <c r="DN89" s="301"/>
      <c r="DO89" s="301"/>
      <c r="DP89" s="301"/>
      <c r="DQ89" s="301"/>
      <c r="DR89" s="301"/>
      <c r="DS89" s="301"/>
      <c r="DT89" s="301"/>
      <c r="DU89" s="301"/>
      <c r="DV89" s="301"/>
      <c r="DW89" s="301"/>
      <c r="DX89" s="301"/>
      <c r="DY89" s="301"/>
      <c r="DZ89" s="301"/>
      <c r="EA89" s="301"/>
      <c r="EB89" s="301"/>
      <c r="EC89" s="301"/>
      <c r="ED89" s="301"/>
      <c r="EE89" s="301"/>
      <c r="EF89" s="301"/>
      <c r="EG89" s="301"/>
      <c r="EH89" s="301"/>
      <c r="EI89" s="301"/>
      <c r="EJ89" s="301"/>
      <c r="EK89" s="301"/>
      <c r="EL89" s="301"/>
      <c r="EM89" s="301"/>
      <c r="EN89" s="301"/>
      <c r="EO89" s="301"/>
      <c r="EP89" s="301"/>
      <c r="EQ89" s="301"/>
      <c r="ER89" s="301"/>
      <c r="ES89" s="301"/>
      <c r="ET89" s="301"/>
      <c r="EU89" s="301"/>
      <c r="EV89" s="301"/>
      <c r="EW89" s="301"/>
      <c r="EX89" s="301"/>
      <c r="EY89" s="301"/>
      <c r="EZ89" s="301"/>
      <c r="FA89" s="301"/>
      <c r="FB89" s="301"/>
      <c r="FC89" s="301"/>
      <c r="FD89" s="301"/>
      <c r="FE89" s="301"/>
      <c r="FF89" s="301"/>
      <c r="FG89" s="301"/>
      <c r="FH89" s="301"/>
      <c r="FI89" s="301"/>
      <c r="FJ89" s="301"/>
      <c r="FK89" s="301"/>
      <c r="FL89" s="301"/>
      <c r="FM89" s="301"/>
      <c r="FN89" s="301"/>
      <c r="FO89" s="301"/>
      <c r="FP89" s="301"/>
      <c r="FQ89" s="301"/>
      <c r="FR89" s="301"/>
      <c r="FS89" s="301"/>
      <c r="FT89" s="301"/>
      <c r="FU89" s="301"/>
      <c r="FV89" s="301"/>
      <c r="FW89" s="301"/>
      <c r="FX89" s="301"/>
      <c r="FY89" s="301"/>
      <c r="FZ89" s="301"/>
      <c r="GA89" s="301"/>
      <c r="GB89" s="301"/>
      <c r="GC89" s="301"/>
      <c r="GD89" s="301"/>
      <c r="GE89" s="301"/>
      <c r="GF89" s="301"/>
      <c r="GG89" s="301"/>
      <c r="GH89" s="301"/>
      <c r="GI89" s="301"/>
      <c r="GJ89" s="301"/>
      <c r="GK89" s="301"/>
      <c r="GL89" s="301"/>
      <c r="GM89" s="301"/>
      <c r="GN89" s="301"/>
      <c r="GO89" s="301"/>
      <c r="GP89" s="301"/>
      <c r="GQ89" s="301"/>
      <c r="GR89" s="301"/>
      <c r="GS89" s="301"/>
      <c r="GT89" s="301"/>
      <c r="GU89" s="301"/>
      <c r="GV89" s="301"/>
      <c r="GW89" s="301"/>
      <c r="GX89" s="301"/>
      <c r="GY89" s="301"/>
      <c r="GZ89" s="301"/>
      <c r="HA89" s="301"/>
      <c r="HB89" s="301"/>
      <c r="HC89" s="301"/>
      <c r="HD89" s="301"/>
      <c r="HE89" s="301"/>
      <c r="HF89" s="301"/>
      <c r="HG89" s="301"/>
      <c r="HH89" s="301"/>
      <c r="HI89" s="301"/>
      <c r="HJ89" s="301"/>
      <c r="HK89" s="301"/>
      <c r="HL89" s="301"/>
      <c r="HM89" s="301"/>
      <c r="HN89" s="301"/>
      <c r="HO89" s="301"/>
      <c r="HP89" s="301"/>
      <c r="HQ89" s="301"/>
      <c r="HR89" s="301"/>
      <c r="HS89" s="301"/>
      <c r="HT89" s="301"/>
      <c r="HU89" s="301"/>
      <c r="HV89" s="301"/>
      <c r="HW89" s="301"/>
      <c r="HX89" s="301"/>
      <c r="HY89" s="301"/>
      <c r="HZ89" s="301"/>
      <c r="IA89" s="301"/>
      <c r="IB89" s="301"/>
      <c r="IC89" s="301"/>
      <c r="ID89" s="301"/>
      <c r="IE89" s="301"/>
      <c r="IF89" s="301"/>
      <c r="IG89" s="301"/>
      <c r="IH89" s="301"/>
      <c r="II89" s="301"/>
      <c r="IJ89" s="301"/>
      <c r="IK89" s="301"/>
      <c r="IL89" s="301"/>
      <c r="IM89" s="301"/>
      <c r="IN89" s="301"/>
      <c r="IO89" s="301"/>
      <c r="IP89" s="301"/>
      <c r="IQ89" s="301"/>
      <c r="IR89" s="301"/>
      <c r="IS89" s="301"/>
      <c r="IT89" s="301"/>
      <c r="IU89" s="301"/>
      <c r="IV89" s="301"/>
      <c r="IW89" s="301"/>
      <c r="IX89" s="301"/>
      <c r="IY89" s="301"/>
      <c r="IZ89" s="301"/>
      <c r="JA89" s="301"/>
      <c r="JB89" s="301"/>
      <c r="JC89" s="301"/>
      <c r="JD89" s="301"/>
      <c r="JE89" s="301"/>
      <c r="JF89" s="301"/>
      <c r="JG89" s="301"/>
      <c r="JH89" s="301"/>
      <c r="JI89" s="301"/>
      <c r="JJ89" s="301"/>
      <c r="JK89" s="301"/>
      <c r="JL89" s="301"/>
      <c r="JM89" s="301"/>
      <c r="JN89" s="301"/>
      <c r="JO89" s="301"/>
      <c r="JP89" s="301"/>
      <c r="JQ89" s="301"/>
      <c r="JR89" s="301"/>
      <c r="JS89" s="301"/>
      <c r="JT89" s="301"/>
      <c r="JU89" s="301"/>
      <c r="JV89" s="301"/>
      <c r="JW89" s="301"/>
      <c r="JX89" s="301"/>
      <c r="JY89" s="301"/>
      <c r="JZ89" s="301"/>
      <c r="KA89" s="301"/>
      <c r="KB89" s="301"/>
      <c r="KC89" s="301"/>
      <c r="KD89" s="301"/>
      <c r="KE89" s="301"/>
      <c r="KF89" s="301"/>
      <c r="KG89" s="301"/>
      <c r="KH89" s="301"/>
      <c r="KI89" s="301"/>
      <c r="KJ89" s="301"/>
      <c r="KK89" s="301"/>
      <c r="KL89" s="301"/>
      <c r="KM89" s="301"/>
      <c r="KN89" s="301"/>
      <c r="KO89" s="301"/>
      <c r="KP89" s="301"/>
      <c r="KQ89" s="301"/>
      <c r="KR89" s="301"/>
      <c r="KS89" s="301"/>
      <c r="KT89" s="301"/>
      <c r="KU89" s="301"/>
      <c r="KV89" s="301"/>
      <c r="KW89" s="301"/>
      <c r="KX89" s="301"/>
      <c r="KY89" s="301"/>
      <c r="KZ89" s="301"/>
      <c r="LA89" s="301"/>
      <c r="LB89" s="301"/>
      <c r="LC89" s="301"/>
      <c r="LD89" s="301"/>
      <c r="LE89" s="301"/>
      <c r="LF89" s="301"/>
      <c r="LG89" s="301"/>
      <c r="LH89" s="301"/>
      <c r="LI89" s="301"/>
      <c r="LJ89" s="301"/>
      <c r="LK89" s="301"/>
      <c r="LL89" s="301"/>
      <c r="LM89" s="301"/>
      <c r="LN89" s="301"/>
      <c r="LO89" s="301"/>
      <c r="LP89" s="301"/>
      <c r="LQ89" s="301"/>
      <c r="LR89" s="301"/>
      <c r="LS89" s="301"/>
      <c r="LT89" s="301"/>
      <c r="LU89" s="301"/>
      <c r="LV89" s="301"/>
      <c r="LW89" s="301"/>
      <c r="LX89" s="301"/>
      <c r="LY89" s="301"/>
      <c r="LZ89" s="301"/>
      <c r="MA89" s="301"/>
      <c r="MB89" s="301"/>
      <c r="MC89" s="301"/>
      <c r="MD89" s="301"/>
      <c r="ME89" s="301"/>
      <c r="MF89" s="301"/>
      <c r="MG89" s="301"/>
      <c r="MH89" s="301"/>
      <c r="MI89" s="301"/>
      <c r="MJ89" s="301"/>
      <c r="MK89" s="301"/>
      <c r="ML89" s="301"/>
      <c r="MM89" s="301"/>
      <c r="MN89" s="301"/>
      <c r="MO89" s="301"/>
      <c r="MP89" s="301"/>
      <c r="MQ89" s="301"/>
      <c r="MR89" s="301"/>
      <c r="MS89" s="301"/>
      <c r="MT89" s="301"/>
      <c r="MU89" s="301"/>
      <c r="MV89" s="301"/>
      <c r="MW89" s="301"/>
      <c r="MX89" s="301"/>
      <c r="MY89" s="301"/>
      <c r="MZ89" s="301"/>
      <c r="NA89" s="301"/>
      <c r="NB89" s="301"/>
      <c r="NC89" s="301"/>
      <c r="ND89" s="301"/>
      <c r="NE89" s="301"/>
      <c r="NF89" s="301"/>
      <c r="NG89" s="301"/>
      <c r="NH89" s="301"/>
      <c r="NI89" s="301"/>
      <c r="NJ89" s="301"/>
      <c r="NK89" s="301"/>
      <c r="NL89" s="301"/>
      <c r="NM89" s="301"/>
      <c r="NN89" s="301"/>
      <c r="NO89" s="301"/>
      <c r="NP89" s="301"/>
      <c r="NQ89" s="301"/>
      <c r="NR89" s="301"/>
      <c r="NS89" s="301"/>
      <c r="NT89" s="301"/>
      <c r="NU89" s="301"/>
      <c r="NV89" s="301"/>
      <c r="NW89" s="301"/>
      <c r="NX89" s="301"/>
      <c r="NY89" s="301"/>
      <c r="NZ89" s="301"/>
      <c r="OA89" s="301"/>
      <c r="OB89" s="301"/>
      <c r="OC89" s="301"/>
      <c r="OD89" s="301"/>
      <c r="OE89" s="301"/>
      <c r="OF89" s="301"/>
      <c r="OG89" s="301"/>
      <c r="OH89" s="301"/>
      <c r="OI89" s="301"/>
      <c r="OJ89" s="301"/>
      <c r="OK89" s="301"/>
      <c r="OL89" s="301"/>
      <c r="OM89" s="301"/>
      <c r="ON89" s="301"/>
      <c r="OO89" s="301"/>
      <c r="OP89" s="301"/>
      <c r="OQ89" s="301"/>
      <c r="OR89" s="301"/>
      <c r="OS89" s="301"/>
      <c r="OT89" s="301"/>
      <c r="OU89" s="301"/>
      <c r="OV89" s="301"/>
      <c r="OW89" s="301"/>
      <c r="OX89" s="301"/>
      <c r="OY89" s="301"/>
      <c r="OZ89" s="301"/>
      <c r="PA89" s="301"/>
      <c r="PB89" s="301"/>
      <c r="PC89" s="301"/>
      <c r="PD89" s="301"/>
      <c r="PE89" s="301"/>
      <c r="PF89" s="301"/>
      <c r="PG89" s="301"/>
      <c r="PH89" s="301"/>
      <c r="PI89" s="301"/>
      <c r="PJ89" s="301"/>
      <c r="PK89" s="301"/>
      <c r="PL89" s="301"/>
      <c r="PM89" s="301"/>
      <c r="PN89" s="301"/>
      <c r="PO89" s="301"/>
      <c r="PP89" s="301"/>
      <c r="PQ89" s="301"/>
      <c r="PR89" s="301"/>
      <c r="PS89" s="301"/>
      <c r="PT89" s="301"/>
      <c r="PU89" s="301"/>
      <c r="PV89" s="301"/>
      <c r="PW89" s="301"/>
      <c r="PX89" s="301"/>
      <c r="PY89" s="301"/>
      <c r="PZ89" s="301"/>
      <c r="QA89" s="301"/>
      <c r="QB89" s="301"/>
      <c r="QC89" s="301"/>
      <c r="QD89" s="301"/>
      <c r="QE89" s="301"/>
      <c r="QF89" s="301"/>
      <c r="QG89" s="301"/>
      <c r="QH89" s="301"/>
      <c r="QI89" s="301"/>
      <c r="QJ89" s="301"/>
      <c r="QK89" s="301"/>
      <c r="QL89" s="301"/>
      <c r="QM89" s="301"/>
      <c r="QN89" s="301"/>
      <c r="QO89" s="301"/>
      <c r="QP89" s="301"/>
      <c r="QQ89" s="301"/>
      <c r="QR89" s="301"/>
      <c r="QS89" s="301"/>
      <c r="QT89" s="301"/>
      <c r="QU89" s="301"/>
      <c r="QV89" s="301"/>
      <c r="QW89" s="301"/>
      <c r="QX89" s="301"/>
      <c r="QY89" s="301"/>
      <c r="QZ89" s="301"/>
      <c r="RA89" s="301"/>
      <c r="RB89" s="301"/>
      <c r="RC89" s="301"/>
      <c r="RD89" s="301"/>
      <c r="RE89" s="301"/>
      <c r="RF89" s="301"/>
      <c r="RG89" s="301"/>
      <c r="RH89" s="301"/>
      <c r="RI89" s="301"/>
      <c r="RJ89" s="301"/>
      <c r="RK89" s="301"/>
      <c r="RL89" s="301"/>
      <c r="RM89" s="301"/>
      <c r="RN89" s="301"/>
      <c r="RO89" s="301"/>
      <c r="RP89" s="301"/>
      <c r="RQ89" s="301"/>
      <c r="RR89" s="301"/>
      <c r="RS89" s="301"/>
      <c r="RT89" s="301"/>
      <c r="RU89" s="301"/>
      <c r="RV89" s="301"/>
      <c r="RW89" s="301"/>
      <c r="RX89" s="301"/>
      <c r="RY89" s="301"/>
      <c r="RZ89" s="301"/>
      <c r="SA89" s="301"/>
      <c r="SB89" s="301"/>
      <c r="SC89" s="301"/>
      <c r="SD89" s="301"/>
      <c r="SE89" s="301"/>
      <c r="SF89" s="301"/>
      <c r="SG89" s="301"/>
      <c r="SH89" s="301"/>
      <c r="SI89" s="301"/>
      <c r="SJ89" s="301"/>
      <c r="SK89" s="301"/>
      <c r="SL89" s="301"/>
      <c r="SM89" s="301"/>
      <c r="SN89" s="301"/>
      <c r="SO89" s="301"/>
      <c r="SP89" s="301"/>
      <c r="SQ89" s="301"/>
      <c r="SR89" s="301"/>
      <c r="SS89" s="301"/>
      <c r="ST89" s="301"/>
      <c r="SU89" s="301"/>
      <c r="SV89" s="301"/>
      <c r="SW89" s="301"/>
      <c r="SX89" s="301"/>
      <c r="SY89" s="301"/>
      <c r="SZ89" s="301"/>
      <c r="TA89" s="301"/>
      <c r="TB89" s="301"/>
      <c r="TC89" s="301"/>
      <c r="TD89" s="301"/>
      <c r="TE89" s="301"/>
      <c r="TF89" s="301"/>
      <c r="TG89" s="301"/>
      <c r="TH89" s="301"/>
      <c r="TI89" s="301"/>
      <c r="TJ89" s="301"/>
      <c r="TK89" s="301"/>
      <c r="TL89" s="301"/>
      <c r="TM89" s="301"/>
      <c r="TN89" s="301"/>
      <c r="TO89" s="301"/>
      <c r="TP89" s="301"/>
      <c r="TQ89" s="301"/>
      <c r="TR89" s="301"/>
      <c r="TS89" s="301"/>
      <c r="TT89" s="301"/>
      <c r="TU89" s="301"/>
      <c r="TV89" s="301"/>
      <c r="TW89" s="301"/>
      <c r="TX89" s="301"/>
      <c r="TY89" s="301"/>
      <c r="TZ89" s="301"/>
      <c r="UA89" s="301"/>
      <c r="UB89" s="301"/>
      <c r="UC89" s="301"/>
      <c r="UD89" s="301"/>
      <c r="UE89" s="301"/>
      <c r="UF89" s="301"/>
      <c r="UG89" s="301"/>
      <c r="UH89" s="301"/>
      <c r="UI89" s="301"/>
      <c r="UJ89" s="301"/>
      <c r="UK89" s="301"/>
      <c r="UL89" s="301"/>
      <c r="UM89" s="301"/>
      <c r="UN89" s="301"/>
      <c r="UO89" s="301"/>
      <c r="UP89" s="301"/>
      <c r="UQ89" s="301"/>
      <c r="UR89" s="301"/>
      <c r="US89" s="301"/>
      <c r="UT89" s="301"/>
      <c r="UU89" s="301"/>
      <c r="UV89" s="301"/>
      <c r="UW89" s="301"/>
      <c r="UX89" s="301"/>
      <c r="UY89" s="301"/>
      <c r="UZ89" s="301"/>
      <c r="VA89" s="301"/>
      <c r="VB89" s="301"/>
      <c r="VC89" s="301"/>
      <c r="VD89" s="301"/>
      <c r="VE89" s="301"/>
      <c r="VF89" s="301"/>
      <c r="VG89" s="301"/>
      <c r="VH89" s="301"/>
      <c r="VI89" s="301"/>
      <c r="VJ89" s="301"/>
      <c r="VK89" s="301"/>
      <c r="VL89" s="301"/>
      <c r="VM89" s="301"/>
      <c r="VN89" s="301"/>
      <c r="VO89" s="301"/>
      <c r="VP89" s="301"/>
      <c r="VQ89" s="301"/>
      <c r="VR89" s="301"/>
      <c r="VS89" s="301"/>
      <c r="VT89" s="301"/>
      <c r="VU89" s="301"/>
      <c r="VV89" s="301"/>
      <c r="VW89" s="301"/>
      <c r="VX89" s="301"/>
      <c r="VY89" s="301"/>
      <c r="VZ89" s="301"/>
      <c r="WA89" s="301"/>
      <c r="WB89" s="301"/>
      <c r="WC89" s="301"/>
      <c r="WD89" s="301"/>
      <c r="WE89" s="301"/>
      <c r="WF89" s="301"/>
      <c r="WG89" s="301"/>
      <c r="WH89" s="301"/>
      <c r="WI89" s="301"/>
      <c r="WJ89" s="301"/>
      <c r="WK89" s="301"/>
      <c r="WL89" s="301"/>
      <c r="WM89" s="301"/>
      <c r="WN89" s="301"/>
      <c r="WO89" s="301"/>
      <c r="WP89" s="301"/>
      <c r="WQ89" s="301"/>
      <c r="WR89" s="301"/>
      <c r="WS89" s="301"/>
      <c r="WT89" s="301"/>
      <c r="WU89" s="301"/>
      <c r="WV89" s="301"/>
      <c r="WW89" s="301"/>
      <c r="WX89" s="301"/>
      <c r="WY89" s="301"/>
      <c r="WZ89" s="301"/>
      <c r="XA89" s="301"/>
      <c r="XB89" s="301"/>
      <c r="XC89" s="301"/>
      <c r="XD89" s="301"/>
      <c r="XE89" s="301"/>
      <c r="XF89" s="301"/>
      <c r="XG89" s="301"/>
      <c r="XH89" s="301"/>
      <c r="XI89" s="301"/>
      <c r="XJ89" s="301"/>
      <c r="XK89" s="301"/>
      <c r="XL89" s="301"/>
      <c r="XM89" s="301"/>
      <c r="XN89" s="301"/>
      <c r="XO89" s="301"/>
      <c r="XP89" s="301"/>
      <c r="XQ89" s="301"/>
      <c r="XR89" s="301"/>
      <c r="XS89" s="301"/>
      <c r="XT89" s="301"/>
      <c r="XU89" s="301"/>
      <c r="XV89" s="301"/>
      <c r="XW89" s="301"/>
      <c r="XX89" s="301"/>
      <c r="XY89" s="301"/>
      <c r="XZ89" s="301"/>
      <c r="YA89" s="301"/>
      <c r="YB89" s="301"/>
      <c r="YC89" s="301"/>
      <c r="YD89" s="301"/>
      <c r="YE89" s="301"/>
      <c r="YF89" s="301"/>
      <c r="YG89" s="301"/>
      <c r="YH89" s="301"/>
      <c r="YI89" s="301"/>
      <c r="YJ89" s="301"/>
      <c r="YK89" s="301"/>
      <c r="YL89" s="301"/>
      <c r="YM89" s="301"/>
      <c r="YN89" s="301"/>
      <c r="YO89" s="301"/>
      <c r="YP89" s="301"/>
      <c r="YQ89" s="301"/>
      <c r="YR89" s="301"/>
      <c r="YS89" s="301"/>
      <c r="YT89" s="301"/>
      <c r="YU89" s="301"/>
      <c r="YV89" s="301"/>
      <c r="YW89" s="301"/>
      <c r="YX89" s="301"/>
      <c r="YY89" s="301"/>
      <c r="YZ89" s="301"/>
      <c r="ZA89" s="301"/>
      <c r="ZB89" s="301"/>
      <c r="ZC89" s="301"/>
      <c r="ZD89" s="301"/>
      <c r="ZE89" s="301"/>
      <c r="ZF89" s="301"/>
      <c r="ZG89" s="301"/>
      <c r="ZH89" s="301"/>
      <c r="ZI89" s="301"/>
      <c r="ZJ89" s="301"/>
      <c r="ZK89" s="301"/>
      <c r="ZL89" s="301"/>
      <c r="ZM89" s="301"/>
      <c r="ZN89" s="301"/>
      <c r="ZO89" s="301"/>
      <c r="ZP89" s="301"/>
      <c r="ZQ89" s="301"/>
      <c r="ZR89" s="301"/>
      <c r="ZS89" s="301"/>
      <c r="ZT89" s="301"/>
      <c r="ZU89" s="301"/>
      <c r="ZV89" s="301"/>
      <c r="ZW89" s="301"/>
      <c r="ZX89" s="301"/>
      <c r="ZY89" s="301"/>
      <c r="ZZ89" s="301"/>
      <c r="AAA89" s="301"/>
      <c r="AAB89" s="301"/>
      <c r="AAC89" s="301"/>
      <c r="AAD89" s="301"/>
      <c r="AAE89" s="301"/>
      <c r="AAF89" s="301"/>
      <c r="AAG89" s="301"/>
      <c r="AAH89" s="301"/>
      <c r="AAI89" s="301"/>
      <c r="AAJ89" s="301"/>
      <c r="AAK89" s="301"/>
      <c r="AAL89" s="301"/>
      <c r="AAM89" s="301"/>
      <c r="AAN89" s="301"/>
      <c r="AAO89" s="301"/>
      <c r="AAP89" s="301"/>
      <c r="AAQ89" s="301"/>
      <c r="AAR89" s="301"/>
      <c r="AAS89" s="301"/>
      <c r="AAT89" s="301"/>
      <c r="AAU89" s="301"/>
      <c r="AAV89" s="301"/>
      <c r="AAW89" s="301"/>
      <c r="AAX89" s="301"/>
      <c r="AAY89" s="301"/>
      <c r="AAZ89" s="301"/>
      <c r="ABA89" s="301"/>
      <c r="ABB89" s="301"/>
      <c r="ABC89" s="301"/>
      <c r="ABD89" s="301"/>
      <c r="ABE89" s="301"/>
      <c r="ABF89" s="301"/>
      <c r="ABG89" s="301"/>
      <c r="ABH89" s="301"/>
      <c r="ABI89" s="301"/>
      <c r="ABJ89" s="301"/>
      <c r="ABK89" s="301"/>
      <c r="ABL89" s="301"/>
      <c r="ABM89" s="301"/>
      <c r="ABN89" s="301"/>
      <c r="ABO89" s="301"/>
      <c r="ABP89" s="301"/>
      <c r="ABQ89" s="301"/>
      <c r="ABR89" s="301"/>
      <c r="ABS89" s="301"/>
      <c r="ABT89" s="301"/>
      <c r="ABU89" s="301"/>
      <c r="ABV89" s="301"/>
      <c r="ABW89" s="301"/>
      <c r="ABX89" s="301"/>
      <c r="ABY89" s="301"/>
      <c r="ABZ89" s="301"/>
      <c r="ACA89" s="301"/>
      <c r="ACB89" s="301"/>
      <c r="ACC89" s="301"/>
      <c r="ACD89" s="301"/>
      <c r="ACE89" s="301"/>
      <c r="ACF89" s="301"/>
      <c r="ACG89" s="301"/>
      <c r="ACH89" s="301"/>
      <c r="ACI89" s="301"/>
      <c r="ACJ89" s="301"/>
      <c r="ACK89" s="301"/>
      <c r="ACL89" s="301"/>
      <c r="ACM89" s="301"/>
      <c r="ACN89" s="301"/>
      <c r="ACO89" s="301"/>
      <c r="ACP89" s="301"/>
      <c r="ACQ89" s="301"/>
      <c r="ACR89" s="301"/>
      <c r="ACS89" s="301"/>
      <c r="ACT89" s="301"/>
      <c r="ACU89" s="301"/>
      <c r="ACV89" s="301"/>
      <c r="ACW89" s="301"/>
      <c r="ACX89" s="301"/>
      <c r="ACY89" s="301"/>
      <c r="ACZ89" s="301"/>
      <c r="ADA89" s="301"/>
      <c r="ADB89" s="301"/>
      <c r="ADC89" s="301"/>
      <c r="ADD89" s="301"/>
      <c r="ADE89" s="301"/>
      <c r="ADF89" s="301"/>
      <c r="ADG89" s="301"/>
      <c r="ADH89" s="301"/>
      <c r="ADI89" s="301"/>
      <c r="ADJ89" s="301"/>
      <c r="ADK89" s="301"/>
      <c r="ADL89" s="301"/>
      <c r="ADM89" s="301"/>
      <c r="ADN89" s="301"/>
      <c r="ADO89" s="301"/>
      <c r="ADP89" s="301"/>
      <c r="ADQ89" s="301"/>
      <c r="ADR89" s="301"/>
      <c r="ADS89" s="301"/>
      <c r="ADT89" s="301"/>
      <c r="ADU89" s="301"/>
      <c r="ADV89" s="301"/>
      <c r="ADW89" s="301"/>
      <c r="ADX89" s="301"/>
      <c r="ADY89" s="301"/>
      <c r="ADZ89" s="301"/>
      <c r="AEA89" s="301"/>
      <c r="AEB89" s="301"/>
      <c r="AEC89" s="301"/>
      <c r="AED89" s="301"/>
      <c r="AEE89" s="301"/>
      <c r="AEF89" s="301"/>
      <c r="AEG89" s="301"/>
      <c r="AEH89" s="301"/>
      <c r="AEI89" s="301"/>
      <c r="AEJ89" s="301"/>
      <c r="AEK89" s="301"/>
      <c r="AEL89" s="301"/>
      <c r="AEM89" s="301"/>
      <c r="AEN89" s="301"/>
      <c r="AEO89" s="301"/>
      <c r="AEP89" s="301"/>
      <c r="AEQ89" s="301"/>
      <c r="AER89" s="301"/>
      <c r="AES89" s="301"/>
      <c r="AET89" s="301"/>
      <c r="AEU89" s="301"/>
      <c r="AEV89" s="301"/>
      <c r="AEW89" s="301"/>
      <c r="AEX89" s="301"/>
      <c r="AEY89" s="301"/>
      <c r="AEZ89" s="301"/>
      <c r="AFA89" s="301"/>
      <c r="AFB89" s="301"/>
      <c r="AFC89" s="301"/>
      <c r="AFD89" s="301"/>
      <c r="AFE89" s="301"/>
      <c r="AFF89" s="301"/>
      <c r="AFG89" s="301"/>
      <c r="AFH89" s="301"/>
      <c r="AFI89" s="301"/>
      <c r="AFJ89" s="301"/>
      <c r="AFK89" s="301"/>
      <c r="AFL89" s="301"/>
      <c r="AFM89" s="301"/>
      <c r="AFN89" s="301"/>
      <c r="AFO89" s="301"/>
      <c r="AFP89" s="301"/>
      <c r="AFQ89" s="301"/>
      <c r="AFR89" s="301"/>
      <c r="AFS89" s="301"/>
      <c r="AFT89" s="301"/>
      <c r="AFU89" s="301"/>
      <c r="AFV89" s="301"/>
      <c r="AFW89" s="301"/>
      <c r="AFX89" s="301"/>
      <c r="AFY89" s="301"/>
      <c r="AFZ89" s="301"/>
      <c r="AGA89" s="301"/>
      <c r="AGB89" s="301"/>
      <c r="AGC89" s="301"/>
      <c r="AGD89" s="301"/>
      <c r="AGE89" s="301"/>
      <c r="AGF89" s="301"/>
      <c r="AGG89" s="301"/>
      <c r="AGH89" s="301"/>
      <c r="AGI89" s="301"/>
      <c r="AGJ89" s="301"/>
      <c r="AGK89" s="301"/>
      <c r="AGL89" s="301"/>
      <c r="AGM89" s="301"/>
      <c r="AGN89" s="301"/>
      <c r="AGO89" s="301"/>
      <c r="AGP89" s="301"/>
      <c r="AGQ89" s="301"/>
      <c r="AGR89" s="301"/>
      <c r="AGS89" s="301"/>
      <c r="AGT89" s="301"/>
      <c r="AGU89" s="301"/>
      <c r="AGV89" s="301"/>
      <c r="AGW89" s="301"/>
      <c r="AGX89" s="301"/>
      <c r="AGY89" s="301"/>
      <c r="AGZ89" s="301"/>
      <c r="AHA89" s="301"/>
      <c r="AHB89" s="301"/>
      <c r="AHC89" s="301"/>
      <c r="AHD89" s="301"/>
      <c r="AHE89" s="301"/>
      <c r="AHF89" s="301"/>
      <c r="AHG89" s="301"/>
      <c r="AHH89" s="301"/>
      <c r="AHI89" s="301"/>
      <c r="AHJ89" s="301"/>
      <c r="AHK89" s="301"/>
      <c r="AHL89" s="301"/>
      <c r="AHM89" s="301"/>
      <c r="AHN89" s="301"/>
      <c r="AHO89" s="301"/>
      <c r="AHP89" s="301"/>
      <c r="AHQ89" s="301"/>
      <c r="AHR89" s="301"/>
      <c r="AHS89" s="301"/>
      <c r="AHT89" s="301"/>
      <c r="AHU89" s="301"/>
      <c r="AHV89" s="301"/>
      <c r="AHW89" s="301"/>
      <c r="AHX89" s="301"/>
      <c r="AHY89" s="301"/>
      <c r="AHZ89" s="301"/>
      <c r="AIA89" s="301"/>
      <c r="AIB89" s="301"/>
      <c r="AIC89" s="301"/>
      <c r="AID89" s="301"/>
      <c r="AIE89" s="301"/>
      <c r="AIF89" s="301"/>
      <c r="AIG89" s="301"/>
      <c r="AIH89" s="301"/>
      <c r="AII89" s="301"/>
      <c r="AIJ89" s="301"/>
      <c r="AIK89" s="301"/>
      <c r="AIL89" s="301"/>
      <c r="AIM89" s="301"/>
      <c r="AIN89" s="301"/>
      <c r="AIO89" s="301"/>
      <c r="AIP89" s="301"/>
      <c r="AIQ89" s="301"/>
      <c r="AIR89" s="301"/>
      <c r="AIS89" s="301"/>
      <c r="AIT89" s="301"/>
      <c r="AIU89" s="301"/>
      <c r="AIV89" s="301"/>
      <c r="AIW89" s="301"/>
      <c r="AIX89" s="301"/>
      <c r="AIY89" s="301"/>
      <c r="AIZ89" s="301"/>
      <c r="AJA89" s="301"/>
      <c r="AJB89" s="301"/>
      <c r="AJC89" s="301"/>
      <c r="AJD89" s="301"/>
      <c r="AJE89" s="301"/>
      <c r="AJF89" s="301"/>
      <c r="AJG89" s="301"/>
      <c r="AJH89" s="301"/>
      <c r="AJI89" s="301"/>
      <c r="AJJ89" s="301"/>
      <c r="AJK89" s="301"/>
      <c r="AJL89" s="301"/>
      <c r="AJM89" s="301"/>
      <c r="AJN89" s="301"/>
      <c r="AJO89" s="301"/>
      <c r="AJP89" s="301"/>
      <c r="AJQ89" s="301"/>
      <c r="AJR89" s="301"/>
      <c r="AJS89" s="301"/>
      <c r="AJT89" s="301"/>
      <c r="AJU89" s="301"/>
      <c r="AJV89" s="301"/>
      <c r="AJW89" s="301"/>
      <c r="AJX89" s="301"/>
      <c r="AJY89" s="301"/>
      <c r="AJZ89" s="301"/>
      <c r="AKA89" s="301"/>
      <c r="AKB89" s="301"/>
      <c r="AKC89" s="301"/>
      <c r="AKD89" s="301"/>
      <c r="AKE89" s="301"/>
      <c r="AKF89" s="301"/>
      <c r="AKG89" s="301"/>
      <c r="AKH89" s="301"/>
      <c r="AKI89" s="301"/>
      <c r="AKJ89" s="301"/>
      <c r="AKK89" s="301"/>
      <c r="AKL89" s="301"/>
      <c r="AKM89" s="301"/>
      <c r="AKN89" s="301"/>
      <c r="AKO89" s="301"/>
      <c r="AKP89" s="301"/>
      <c r="AKQ89" s="301"/>
      <c r="AKR89" s="301"/>
      <c r="AKS89" s="301"/>
      <c r="AKT89" s="301"/>
      <c r="AKU89" s="301"/>
      <c r="AKV89" s="301"/>
      <c r="AKW89" s="301"/>
      <c r="AKX89" s="301"/>
      <c r="AKY89" s="301"/>
      <c r="AKZ89" s="301"/>
      <c r="ALA89" s="301"/>
      <c r="ALB89" s="301"/>
      <c r="ALC89" s="301"/>
      <c r="ALD89" s="301"/>
      <c r="ALE89" s="301"/>
      <c r="ALF89" s="301"/>
      <c r="ALG89" s="301"/>
      <c r="ALH89" s="301"/>
      <c r="ALI89" s="301"/>
      <c r="ALJ89" s="301"/>
      <c r="ALK89" s="301"/>
      <c r="ALL89" s="301"/>
      <c r="ALM89" s="301"/>
      <c r="ALN89" s="301"/>
      <c r="ALO89" s="301"/>
      <c r="ALP89" s="301"/>
      <c r="ALQ89" s="301"/>
      <c r="ALR89" s="301"/>
      <c r="ALS89" s="301"/>
      <c r="ALT89" s="301"/>
      <c r="ALU89" s="301"/>
      <c r="ALV89" s="301"/>
      <c r="ALW89" s="301"/>
      <c r="ALX89" s="301"/>
      <c r="ALY89" s="301"/>
      <c r="ALZ89" s="301"/>
      <c r="AMA89" s="301"/>
      <c r="AMB89" s="301"/>
      <c r="AMC89" s="301"/>
      <c r="AMD89" s="301"/>
      <c r="AME89" s="301"/>
      <c r="AMF89" s="301"/>
      <c r="AMG89" s="301"/>
      <c r="AMH89" s="301"/>
      <c r="AMI89" s="301"/>
      <c r="AMJ89" s="301"/>
      <c r="AMK89" s="301"/>
    </row>
    <row r="90" spans="1:1025" ht="13.5" thickBot="1" x14ac:dyDescent="0.25">
      <c r="A90" s="380"/>
      <c r="B90" s="380"/>
      <c r="C90" s="380"/>
      <c r="D90" s="380"/>
      <c r="E90" s="380"/>
      <c r="F90" s="381"/>
      <c r="H90" s="301"/>
      <c r="I90" s="301"/>
      <c r="J90" s="301"/>
      <c r="K90" s="301"/>
      <c r="L90" s="301"/>
      <c r="M90" s="301"/>
      <c r="N90" s="301"/>
      <c r="O90" s="301"/>
      <c r="P90" s="301"/>
      <c r="Q90" s="301"/>
      <c r="R90" s="301"/>
      <c r="S90" s="301"/>
      <c r="T90" s="301"/>
      <c r="U90" s="301"/>
      <c r="V90" s="301"/>
      <c r="W90" s="301"/>
      <c r="X90" s="301"/>
      <c r="Y90" s="301"/>
      <c r="Z90" s="301"/>
      <c r="AA90" s="301"/>
      <c r="AB90" s="301"/>
      <c r="AC90" s="301"/>
      <c r="AD90" s="301"/>
      <c r="AE90" s="301"/>
      <c r="AF90" s="301"/>
      <c r="AG90" s="301"/>
      <c r="AH90" s="301"/>
      <c r="AI90" s="301"/>
      <c r="AJ90" s="301"/>
      <c r="AK90" s="301"/>
      <c r="AL90" s="301"/>
      <c r="AM90" s="301"/>
      <c r="AN90" s="301"/>
      <c r="AO90" s="301"/>
      <c r="AP90" s="301"/>
      <c r="AQ90" s="301"/>
      <c r="AR90" s="301"/>
      <c r="AS90" s="301"/>
      <c r="AT90" s="301"/>
      <c r="AU90" s="301"/>
      <c r="AV90" s="301"/>
      <c r="AW90" s="301"/>
      <c r="AX90" s="301"/>
      <c r="AY90" s="301"/>
      <c r="AZ90" s="301"/>
      <c r="BA90" s="301"/>
      <c r="BB90" s="301"/>
      <c r="BC90" s="301"/>
      <c r="BD90" s="301"/>
      <c r="BE90" s="301"/>
      <c r="BF90" s="301"/>
      <c r="BG90" s="301"/>
      <c r="BH90" s="301"/>
      <c r="BI90" s="301"/>
      <c r="BJ90" s="301"/>
      <c r="BK90" s="301"/>
      <c r="BL90" s="301"/>
      <c r="BM90" s="301"/>
      <c r="BN90" s="301"/>
      <c r="BO90" s="301"/>
      <c r="BP90" s="301"/>
      <c r="BQ90" s="301"/>
      <c r="BR90" s="301"/>
      <c r="BS90" s="301"/>
      <c r="BT90" s="301"/>
      <c r="BU90" s="301"/>
      <c r="BV90" s="301"/>
      <c r="BW90" s="301"/>
      <c r="BX90" s="301"/>
      <c r="BY90" s="301"/>
      <c r="BZ90" s="301"/>
      <c r="CA90" s="301"/>
      <c r="CB90" s="301"/>
      <c r="CC90" s="301"/>
      <c r="CD90" s="301"/>
      <c r="CE90" s="301"/>
      <c r="CF90" s="301"/>
      <c r="CG90" s="301"/>
      <c r="CH90" s="301"/>
      <c r="CI90" s="301"/>
      <c r="CJ90" s="301"/>
      <c r="CK90" s="301"/>
      <c r="CL90" s="301"/>
      <c r="CM90" s="301"/>
      <c r="CN90" s="301"/>
      <c r="CO90" s="301"/>
      <c r="CP90" s="301"/>
      <c r="CQ90" s="301"/>
      <c r="CR90" s="301"/>
      <c r="CS90" s="301"/>
      <c r="CT90" s="301"/>
      <c r="CU90" s="301"/>
      <c r="CV90" s="301"/>
      <c r="CW90" s="301"/>
      <c r="CX90" s="301"/>
      <c r="CY90" s="301"/>
      <c r="CZ90" s="301"/>
      <c r="DA90" s="301"/>
      <c r="DB90" s="301"/>
      <c r="DC90" s="301"/>
      <c r="DD90" s="301"/>
      <c r="DE90" s="301"/>
      <c r="DF90" s="301"/>
      <c r="DG90" s="301"/>
      <c r="DH90" s="301"/>
      <c r="DI90" s="301"/>
      <c r="DJ90" s="301"/>
      <c r="DK90" s="301"/>
      <c r="DL90" s="301"/>
      <c r="DM90" s="301"/>
      <c r="DN90" s="301"/>
      <c r="DO90" s="301"/>
      <c r="DP90" s="301"/>
      <c r="DQ90" s="301"/>
      <c r="DR90" s="301"/>
      <c r="DS90" s="301"/>
      <c r="DT90" s="301"/>
      <c r="DU90" s="301"/>
      <c r="DV90" s="301"/>
      <c r="DW90" s="301"/>
      <c r="DX90" s="301"/>
      <c r="DY90" s="301"/>
      <c r="DZ90" s="301"/>
      <c r="EA90" s="301"/>
      <c r="EB90" s="301"/>
      <c r="EC90" s="301"/>
      <c r="ED90" s="301"/>
      <c r="EE90" s="301"/>
      <c r="EF90" s="301"/>
      <c r="EG90" s="301"/>
      <c r="EH90" s="301"/>
      <c r="EI90" s="301"/>
      <c r="EJ90" s="301"/>
      <c r="EK90" s="301"/>
      <c r="EL90" s="301"/>
      <c r="EM90" s="301"/>
      <c r="EN90" s="301"/>
      <c r="EO90" s="301"/>
      <c r="EP90" s="301"/>
      <c r="EQ90" s="301"/>
      <c r="ER90" s="301"/>
      <c r="ES90" s="301"/>
      <c r="ET90" s="301"/>
      <c r="EU90" s="301"/>
      <c r="EV90" s="301"/>
      <c r="EW90" s="301"/>
      <c r="EX90" s="301"/>
      <c r="EY90" s="301"/>
      <c r="EZ90" s="301"/>
      <c r="FA90" s="301"/>
      <c r="FB90" s="301"/>
      <c r="FC90" s="301"/>
      <c r="FD90" s="301"/>
      <c r="FE90" s="301"/>
      <c r="FF90" s="301"/>
      <c r="FG90" s="301"/>
      <c r="FH90" s="301"/>
      <c r="FI90" s="301"/>
      <c r="FJ90" s="301"/>
      <c r="FK90" s="301"/>
      <c r="FL90" s="301"/>
      <c r="FM90" s="301"/>
      <c r="FN90" s="301"/>
      <c r="FO90" s="301"/>
      <c r="FP90" s="301"/>
      <c r="FQ90" s="301"/>
      <c r="FR90" s="301"/>
      <c r="FS90" s="301"/>
      <c r="FT90" s="301"/>
      <c r="FU90" s="301"/>
      <c r="FV90" s="301"/>
      <c r="FW90" s="301"/>
      <c r="FX90" s="301"/>
      <c r="FY90" s="301"/>
      <c r="FZ90" s="301"/>
      <c r="GA90" s="301"/>
      <c r="GB90" s="301"/>
      <c r="GC90" s="301"/>
      <c r="GD90" s="301"/>
      <c r="GE90" s="301"/>
      <c r="GF90" s="301"/>
      <c r="GG90" s="301"/>
      <c r="GH90" s="301"/>
      <c r="GI90" s="301"/>
      <c r="GJ90" s="301"/>
      <c r="GK90" s="301"/>
      <c r="GL90" s="301"/>
      <c r="GM90" s="301"/>
      <c r="GN90" s="301"/>
      <c r="GO90" s="301"/>
      <c r="GP90" s="301"/>
      <c r="GQ90" s="301"/>
      <c r="GR90" s="301"/>
      <c r="GS90" s="301"/>
      <c r="GT90" s="301"/>
      <c r="GU90" s="301"/>
      <c r="GV90" s="301"/>
      <c r="GW90" s="301"/>
      <c r="GX90" s="301"/>
      <c r="GY90" s="301"/>
      <c r="GZ90" s="301"/>
      <c r="HA90" s="301"/>
      <c r="HB90" s="301"/>
      <c r="HC90" s="301"/>
      <c r="HD90" s="301"/>
      <c r="HE90" s="301"/>
      <c r="HF90" s="301"/>
      <c r="HG90" s="301"/>
      <c r="HH90" s="301"/>
      <c r="HI90" s="301"/>
      <c r="HJ90" s="301"/>
      <c r="HK90" s="301"/>
      <c r="HL90" s="301"/>
      <c r="HM90" s="301"/>
      <c r="HN90" s="301"/>
      <c r="HO90" s="301"/>
      <c r="HP90" s="301"/>
      <c r="HQ90" s="301"/>
      <c r="HR90" s="301"/>
      <c r="HS90" s="301"/>
      <c r="HT90" s="301"/>
      <c r="HU90" s="301"/>
      <c r="HV90" s="301"/>
      <c r="HW90" s="301"/>
      <c r="HX90" s="301"/>
      <c r="HY90" s="301"/>
      <c r="HZ90" s="301"/>
      <c r="IA90" s="301"/>
      <c r="IB90" s="301"/>
      <c r="IC90" s="301"/>
      <c r="ID90" s="301"/>
      <c r="IE90" s="301"/>
      <c r="IF90" s="301"/>
      <c r="IG90" s="301"/>
      <c r="IH90" s="301"/>
      <c r="II90" s="301"/>
      <c r="IJ90" s="301"/>
      <c r="IK90" s="301"/>
      <c r="IL90" s="301"/>
      <c r="IM90" s="301"/>
      <c r="IN90" s="301"/>
      <c r="IO90" s="301"/>
      <c r="IP90" s="301"/>
      <c r="IQ90" s="301"/>
      <c r="IR90" s="301"/>
      <c r="IS90" s="301"/>
      <c r="IT90" s="301"/>
      <c r="IU90" s="301"/>
      <c r="IV90" s="301"/>
      <c r="IW90" s="301"/>
      <c r="IX90" s="301"/>
      <c r="IY90" s="301"/>
      <c r="IZ90" s="301"/>
      <c r="JA90" s="301"/>
      <c r="JB90" s="301"/>
      <c r="JC90" s="301"/>
      <c r="JD90" s="301"/>
      <c r="JE90" s="301"/>
      <c r="JF90" s="301"/>
      <c r="JG90" s="301"/>
      <c r="JH90" s="301"/>
      <c r="JI90" s="301"/>
      <c r="JJ90" s="301"/>
      <c r="JK90" s="301"/>
      <c r="JL90" s="301"/>
      <c r="JM90" s="301"/>
      <c r="JN90" s="301"/>
      <c r="JO90" s="301"/>
      <c r="JP90" s="301"/>
      <c r="JQ90" s="301"/>
      <c r="JR90" s="301"/>
      <c r="JS90" s="301"/>
      <c r="JT90" s="301"/>
      <c r="JU90" s="301"/>
      <c r="JV90" s="301"/>
      <c r="JW90" s="301"/>
      <c r="JX90" s="301"/>
      <c r="JY90" s="301"/>
      <c r="JZ90" s="301"/>
      <c r="KA90" s="301"/>
      <c r="KB90" s="301"/>
      <c r="KC90" s="301"/>
      <c r="KD90" s="301"/>
      <c r="KE90" s="301"/>
      <c r="KF90" s="301"/>
      <c r="KG90" s="301"/>
      <c r="KH90" s="301"/>
      <c r="KI90" s="301"/>
      <c r="KJ90" s="301"/>
      <c r="KK90" s="301"/>
      <c r="KL90" s="301"/>
      <c r="KM90" s="301"/>
      <c r="KN90" s="301"/>
      <c r="KO90" s="301"/>
      <c r="KP90" s="301"/>
      <c r="KQ90" s="301"/>
      <c r="KR90" s="301"/>
      <c r="KS90" s="301"/>
      <c r="KT90" s="301"/>
      <c r="KU90" s="301"/>
      <c r="KV90" s="301"/>
      <c r="KW90" s="301"/>
      <c r="KX90" s="301"/>
      <c r="KY90" s="301"/>
      <c r="KZ90" s="301"/>
      <c r="LA90" s="301"/>
      <c r="LB90" s="301"/>
      <c r="LC90" s="301"/>
      <c r="LD90" s="301"/>
      <c r="LE90" s="301"/>
      <c r="LF90" s="301"/>
      <c r="LG90" s="301"/>
      <c r="LH90" s="301"/>
      <c r="LI90" s="301"/>
      <c r="LJ90" s="301"/>
      <c r="LK90" s="301"/>
      <c r="LL90" s="301"/>
      <c r="LM90" s="301"/>
      <c r="LN90" s="301"/>
      <c r="LO90" s="301"/>
      <c r="LP90" s="301"/>
      <c r="LQ90" s="301"/>
      <c r="LR90" s="301"/>
      <c r="LS90" s="301"/>
      <c r="LT90" s="301"/>
      <c r="LU90" s="301"/>
      <c r="LV90" s="301"/>
      <c r="LW90" s="301"/>
      <c r="LX90" s="301"/>
      <c r="LY90" s="301"/>
      <c r="LZ90" s="301"/>
      <c r="MA90" s="301"/>
      <c r="MB90" s="301"/>
      <c r="MC90" s="301"/>
      <c r="MD90" s="301"/>
      <c r="ME90" s="301"/>
      <c r="MF90" s="301"/>
      <c r="MG90" s="301"/>
      <c r="MH90" s="301"/>
      <c r="MI90" s="301"/>
      <c r="MJ90" s="301"/>
      <c r="MK90" s="301"/>
      <c r="ML90" s="301"/>
      <c r="MM90" s="301"/>
      <c r="MN90" s="301"/>
      <c r="MO90" s="301"/>
      <c r="MP90" s="301"/>
      <c r="MQ90" s="301"/>
      <c r="MR90" s="301"/>
      <c r="MS90" s="301"/>
      <c r="MT90" s="301"/>
      <c r="MU90" s="301"/>
      <c r="MV90" s="301"/>
      <c r="MW90" s="301"/>
      <c r="MX90" s="301"/>
      <c r="MY90" s="301"/>
      <c r="MZ90" s="301"/>
      <c r="NA90" s="301"/>
      <c r="NB90" s="301"/>
      <c r="NC90" s="301"/>
      <c r="ND90" s="301"/>
      <c r="NE90" s="301"/>
      <c r="NF90" s="301"/>
      <c r="NG90" s="301"/>
      <c r="NH90" s="301"/>
      <c r="NI90" s="301"/>
      <c r="NJ90" s="301"/>
      <c r="NK90" s="301"/>
      <c r="NL90" s="301"/>
      <c r="NM90" s="301"/>
      <c r="NN90" s="301"/>
      <c r="NO90" s="301"/>
      <c r="NP90" s="301"/>
      <c r="NQ90" s="301"/>
      <c r="NR90" s="301"/>
      <c r="NS90" s="301"/>
      <c r="NT90" s="301"/>
      <c r="NU90" s="301"/>
      <c r="NV90" s="301"/>
      <c r="NW90" s="301"/>
      <c r="NX90" s="301"/>
      <c r="NY90" s="301"/>
      <c r="NZ90" s="301"/>
      <c r="OA90" s="301"/>
      <c r="OB90" s="301"/>
      <c r="OC90" s="301"/>
      <c r="OD90" s="301"/>
      <c r="OE90" s="301"/>
      <c r="OF90" s="301"/>
      <c r="OG90" s="301"/>
      <c r="OH90" s="301"/>
      <c r="OI90" s="301"/>
      <c r="OJ90" s="301"/>
      <c r="OK90" s="301"/>
      <c r="OL90" s="301"/>
      <c r="OM90" s="301"/>
      <c r="ON90" s="301"/>
      <c r="OO90" s="301"/>
      <c r="OP90" s="301"/>
      <c r="OQ90" s="301"/>
      <c r="OR90" s="301"/>
      <c r="OS90" s="301"/>
      <c r="OT90" s="301"/>
      <c r="OU90" s="301"/>
      <c r="OV90" s="301"/>
      <c r="OW90" s="301"/>
      <c r="OX90" s="301"/>
      <c r="OY90" s="301"/>
      <c r="OZ90" s="301"/>
      <c r="PA90" s="301"/>
      <c r="PB90" s="301"/>
      <c r="PC90" s="301"/>
      <c r="PD90" s="301"/>
      <c r="PE90" s="301"/>
      <c r="PF90" s="301"/>
      <c r="PG90" s="301"/>
      <c r="PH90" s="301"/>
      <c r="PI90" s="301"/>
      <c r="PJ90" s="301"/>
      <c r="PK90" s="301"/>
      <c r="PL90" s="301"/>
      <c r="PM90" s="301"/>
      <c r="PN90" s="301"/>
      <c r="PO90" s="301"/>
      <c r="PP90" s="301"/>
      <c r="PQ90" s="301"/>
      <c r="PR90" s="301"/>
      <c r="PS90" s="301"/>
      <c r="PT90" s="301"/>
      <c r="PU90" s="301"/>
      <c r="PV90" s="301"/>
      <c r="PW90" s="301"/>
      <c r="PX90" s="301"/>
      <c r="PY90" s="301"/>
      <c r="PZ90" s="301"/>
      <c r="QA90" s="301"/>
      <c r="QB90" s="301"/>
      <c r="QC90" s="301"/>
      <c r="QD90" s="301"/>
      <c r="QE90" s="301"/>
      <c r="QF90" s="301"/>
      <c r="QG90" s="301"/>
      <c r="QH90" s="301"/>
      <c r="QI90" s="301"/>
      <c r="QJ90" s="301"/>
      <c r="QK90" s="301"/>
      <c r="QL90" s="301"/>
      <c r="QM90" s="301"/>
      <c r="QN90" s="301"/>
      <c r="QO90" s="301"/>
      <c r="QP90" s="301"/>
      <c r="QQ90" s="301"/>
      <c r="QR90" s="301"/>
      <c r="QS90" s="301"/>
      <c r="QT90" s="301"/>
      <c r="QU90" s="301"/>
      <c r="QV90" s="301"/>
      <c r="QW90" s="301"/>
      <c r="QX90" s="301"/>
      <c r="QY90" s="301"/>
      <c r="QZ90" s="301"/>
      <c r="RA90" s="301"/>
      <c r="RB90" s="301"/>
      <c r="RC90" s="301"/>
      <c r="RD90" s="301"/>
      <c r="RE90" s="301"/>
      <c r="RF90" s="301"/>
      <c r="RG90" s="301"/>
      <c r="RH90" s="301"/>
      <c r="RI90" s="301"/>
      <c r="RJ90" s="301"/>
      <c r="RK90" s="301"/>
      <c r="RL90" s="301"/>
      <c r="RM90" s="301"/>
      <c r="RN90" s="301"/>
      <c r="RO90" s="301"/>
      <c r="RP90" s="301"/>
      <c r="RQ90" s="301"/>
      <c r="RR90" s="301"/>
      <c r="RS90" s="301"/>
      <c r="RT90" s="301"/>
      <c r="RU90" s="301"/>
      <c r="RV90" s="301"/>
      <c r="RW90" s="301"/>
      <c r="RX90" s="301"/>
      <c r="RY90" s="301"/>
      <c r="RZ90" s="301"/>
      <c r="SA90" s="301"/>
      <c r="SB90" s="301"/>
      <c r="SC90" s="301"/>
      <c r="SD90" s="301"/>
      <c r="SE90" s="301"/>
      <c r="SF90" s="301"/>
      <c r="SG90" s="301"/>
      <c r="SH90" s="301"/>
      <c r="SI90" s="301"/>
      <c r="SJ90" s="301"/>
      <c r="SK90" s="301"/>
      <c r="SL90" s="301"/>
      <c r="SM90" s="301"/>
      <c r="SN90" s="301"/>
      <c r="SO90" s="301"/>
      <c r="SP90" s="301"/>
      <c r="SQ90" s="301"/>
      <c r="SR90" s="301"/>
      <c r="SS90" s="301"/>
      <c r="ST90" s="301"/>
      <c r="SU90" s="301"/>
      <c r="SV90" s="301"/>
      <c r="SW90" s="301"/>
      <c r="SX90" s="301"/>
      <c r="SY90" s="301"/>
      <c r="SZ90" s="301"/>
      <c r="TA90" s="301"/>
      <c r="TB90" s="301"/>
      <c r="TC90" s="301"/>
      <c r="TD90" s="301"/>
      <c r="TE90" s="301"/>
      <c r="TF90" s="301"/>
      <c r="TG90" s="301"/>
      <c r="TH90" s="301"/>
      <c r="TI90" s="301"/>
      <c r="TJ90" s="301"/>
      <c r="TK90" s="301"/>
      <c r="TL90" s="301"/>
      <c r="TM90" s="301"/>
      <c r="TN90" s="301"/>
      <c r="TO90" s="301"/>
      <c r="TP90" s="301"/>
      <c r="TQ90" s="301"/>
      <c r="TR90" s="301"/>
      <c r="TS90" s="301"/>
      <c r="TT90" s="301"/>
      <c r="TU90" s="301"/>
      <c r="TV90" s="301"/>
      <c r="TW90" s="301"/>
      <c r="TX90" s="301"/>
      <c r="TY90" s="301"/>
      <c r="TZ90" s="301"/>
      <c r="UA90" s="301"/>
      <c r="UB90" s="301"/>
      <c r="UC90" s="301"/>
      <c r="UD90" s="301"/>
      <c r="UE90" s="301"/>
      <c r="UF90" s="301"/>
      <c r="UG90" s="301"/>
      <c r="UH90" s="301"/>
      <c r="UI90" s="301"/>
      <c r="UJ90" s="301"/>
      <c r="UK90" s="301"/>
      <c r="UL90" s="301"/>
      <c r="UM90" s="301"/>
      <c r="UN90" s="301"/>
      <c r="UO90" s="301"/>
      <c r="UP90" s="301"/>
      <c r="UQ90" s="301"/>
      <c r="UR90" s="301"/>
      <c r="US90" s="301"/>
      <c r="UT90" s="301"/>
      <c r="UU90" s="301"/>
      <c r="UV90" s="301"/>
      <c r="UW90" s="301"/>
      <c r="UX90" s="301"/>
      <c r="UY90" s="301"/>
      <c r="UZ90" s="301"/>
      <c r="VA90" s="301"/>
      <c r="VB90" s="301"/>
      <c r="VC90" s="301"/>
      <c r="VD90" s="301"/>
      <c r="VE90" s="301"/>
      <c r="VF90" s="301"/>
      <c r="VG90" s="301"/>
      <c r="VH90" s="301"/>
      <c r="VI90" s="301"/>
      <c r="VJ90" s="301"/>
      <c r="VK90" s="301"/>
      <c r="VL90" s="301"/>
      <c r="VM90" s="301"/>
      <c r="VN90" s="301"/>
      <c r="VO90" s="301"/>
      <c r="VP90" s="301"/>
      <c r="VQ90" s="301"/>
      <c r="VR90" s="301"/>
      <c r="VS90" s="301"/>
      <c r="VT90" s="301"/>
      <c r="VU90" s="301"/>
      <c r="VV90" s="301"/>
      <c r="VW90" s="301"/>
      <c r="VX90" s="301"/>
      <c r="VY90" s="301"/>
      <c r="VZ90" s="301"/>
      <c r="WA90" s="301"/>
      <c r="WB90" s="301"/>
      <c r="WC90" s="301"/>
      <c r="WD90" s="301"/>
      <c r="WE90" s="301"/>
      <c r="WF90" s="301"/>
      <c r="WG90" s="301"/>
      <c r="WH90" s="301"/>
      <c r="WI90" s="301"/>
      <c r="WJ90" s="301"/>
      <c r="WK90" s="301"/>
      <c r="WL90" s="301"/>
      <c r="WM90" s="301"/>
      <c r="WN90" s="301"/>
      <c r="WO90" s="301"/>
      <c r="WP90" s="301"/>
      <c r="WQ90" s="301"/>
      <c r="WR90" s="301"/>
      <c r="WS90" s="301"/>
      <c r="WT90" s="301"/>
      <c r="WU90" s="301"/>
      <c r="WV90" s="301"/>
      <c r="WW90" s="301"/>
      <c r="WX90" s="301"/>
      <c r="WY90" s="301"/>
      <c r="WZ90" s="301"/>
      <c r="XA90" s="301"/>
      <c r="XB90" s="301"/>
      <c r="XC90" s="301"/>
      <c r="XD90" s="301"/>
      <c r="XE90" s="301"/>
      <c r="XF90" s="301"/>
      <c r="XG90" s="301"/>
      <c r="XH90" s="301"/>
      <c r="XI90" s="301"/>
      <c r="XJ90" s="301"/>
      <c r="XK90" s="301"/>
      <c r="XL90" s="301"/>
      <c r="XM90" s="301"/>
      <c r="XN90" s="301"/>
      <c r="XO90" s="301"/>
      <c r="XP90" s="301"/>
      <c r="XQ90" s="301"/>
      <c r="XR90" s="301"/>
      <c r="XS90" s="301"/>
      <c r="XT90" s="301"/>
      <c r="XU90" s="301"/>
      <c r="XV90" s="301"/>
      <c r="XW90" s="301"/>
      <c r="XX90" s="301"/>
      <c r="XY90" s="301"/>
      <c r="XZ90" s="301"/>
      <c r="YA90" s="301"/>
      <c r="YB90" s="301"/>
      <c r="YC90" s="301"/>
      <c r="YD90" s="301"/>
      <c r="YE90" s="301"/>
      <c r="YF90" s="301"/>
      <c r="YG90" s="301"/>
      <c r="YH90" s="301"/>
      <c r="YI90" s="301"/>
      <c r="YJ90" s="301"/>
      <c r="YK90" s="301"/>
      <c r="YL90" s="301"/>
      <c r="YM90" s="301"/>
      <c r="YN90" s="301"/>
      <c r="YO90" s="301"/>
      <c r="YP90" s="301"/>
      <c r="YQ90" s="301"/>
      <c r="YR90" s="301"/>
      <c r="YS90" s="301"/>
      <c r="YT90" s="301"/>
      <c r="YU90" s="301"/>
      <c r="YV90" s="301"/>
      <c r="YW90" s="301"/>
      <c r="YX90" s="301"/>
      <c r="YY90" s="301"/>
      <c r="YZ90" s="301"/>
      <c r="ZA90" s="301"/>
      <c r="ZB90" s="301"/>
      <c r="ZC90" s="301"/>
      <c r="ZD90" s="301"/>
      <c r="ZE90" s="301"/>
      <c r="ZF90" s="301"/>
      <c r="ZG90" s="301"/>
      <c r="ZH90" s="301"/>
      <c r="ZI90" s="301"/>
      <c r="ZJ90" s="301"/>
      <c r="ZK90" s="301"/>
      <c r="ZL90" s="301"/>
      <c r="ZM90" s="301"/>
      <c r="ZN90" s="301"/>
      <c r="ZO90" s="301"/>
      <c r="ZP90" s="301"/>
      <c r="ZQ90" s="301"/>
      <c r="ZR90" s="301"/>
      <c r="ZS90" s="301"/>
      <c r="ZT90" s="301"/>
      <c r="ZU90" s="301"/>
      <c r="ZV90" s="301"/>
      <c r="ZW90" s="301"/>
      <c r="ZX90" s="301"/>
      <c r="ZY90" s="301"/>
      <c r="ZZ90" s="301"/>
      <c r="AAA90" s="301"/>
      <c r="AAB90" s="301"/>
      <c r="AAC90" s="301"/>
      <c r="AAD90" s="301"/>
      <c r="AAE90" s="301"/>
      <c r="AAF90" s="301"/>
      <c r="AAG90" s="301"/>
      <c r="AAH90" s="301"/>
      <c r="AAI90" s="301"/>
      <c r="AAJ90" s="301"/>
      <c r="AAK90" s="301"/>
      <c r="AAL90" s="301"/>
      <c r="AAM90" s="301"/>
      <c r="AAN90" s="301"/>
      <c r="AAO90" s="301"/>
      <c r="AAP90" s="301"/>
      <c r="AAQ90" s="301"/>
      <c r="AAR90" s="301"/>
      <c r="AAS90" s="301"/>
      <c r="AAT90" s="301"/>
      <c r="AAU90" s="301"/>
      <c r="AAV90" s="301"/>
      <c r="AAW90" s="301"/>
      <c r="AAX90" s="301"/>
      <c r="AAY90" s="301"/>
      <c r="AAZ90" s="301"/>
      <c r="ABA90" s="301"/>
      <c r="ABB90" s="301"/>
      <c r="ABC90" s="301"/>
      <c r="ABD90" s="301"/>
      <c r="ABE90" s="301"/>
      <c r="ABF90" s="301"/>
      <c r="ABG90" s="301"/>
      <c r="ABH90" s="301"/>
      <c r="ABI90" s="301"/>
      <c r="ABJ90" s="301"/>
      <c r="ABK90" s="301"/>
      <c r="ABL90" s="301"/>
      <c r="ABM90" s="301"/>
      <c r="ABN90" s="301"/>
      <c r="ABO90" s="301"/>
      <c r="ABP90" s="301"/>
      <c r="ABQ90" s="301"/>
      <c r="ABR90" s="301"/>
      <c r="ABS90" s="301"/>
      <c r="ABT90" s="301"/>
      <c r="ABU90" s="301"/>
      <c r="ABV90" s="301"/>
      <c r="ABW90" s="301"/>
      <c r="ABX90" s="301"/>
      <c r="ABY90" s="301"/>
      <c r="ABZ90" s="301"/>
      <c r="ACA90" s="301"/>
      <c r="ACB90" s="301"/>
      <c r="ACC90" s="301"/>
      <c r="ACD90" s="301"/>
      <c r="ACE90" s="301"/>
      <c r="ACF90" s="301"/>
      <c r="ACG90" s="301"/>
      <c r="ACH90" s="301"/>
      <c r="ACI90" s="301"/>
      <c r="ACJ90" s="301"/>
      <c r="ACK90" s="301"/>
      <c r="ACL90" s="301"/>
      <c r="ACM90" s="301"/>
      <c r="ACN90" s="301"/>
      <c r="ACO90" s="301"/>
      <c r="ACP90" s="301"/>
      <c r="ACQ90" s="301"/>
      <c r="ACR90" s="301"/>
      <c r="ACS90" s="301"/>
      <c r="ACT90" s="301"/>
      <c r="ACU90" s="301"/>
      <c r="ACV90" s="301"/>
      <c r="ACW90" s="301"/>
      <c r="ACX90" s="301"/>
      <c r="ACY90" s="301"/>
      <c r="ACZ90" s="301"/>
      <c r="ADA90" s="301"/>
      <c r="ADB90" s="301"/>
      <c r="ADC90" s="301"/>
      <c r="ADD90" s="301"/>
      <c r="ADE90" s="301"/>
      <c r="ADF90" s="301"/>
      <c r="ADG90" s="301"/>
      <c r="ADH90" s="301"/>
      <c r="ADI90" s="301"/>
      <c r="ADJ90" s="301"/>
      <c r="ADK90" s="301"/>
      <c r="ADL90" s="301"/>
      <c r="ADM90" s="301"/>
      <c r="ADN90" s="301"/>
      <c r="ADO90" s="301"/>
      <c r="ADP90" s="301"/>
      <c r="ADQ90" s="301"/>
      <c r="ADR90" s="301"/>
      <c r="ADS90" s="301"/>
      <c r="ADT90" s="301"/>
      <c r="ADU90" s="301"/>
      <c r="ADV90" s="301"/>
      <c r="ADW90" s="301"/>
      <c r="ADX90" s="301"/>
      <c r="ADY90" s="301"/>
      <c r="ADZ90" s="301"/>
      <c r="AEA90" s="301"/>
      <c r="AEB90" s="301"/>
      <c r="AEC90" s="301"/>
      <c r="AED90" s="301"/>
      <c r="AEE90" s="301"/>
      <c r="AEF90" s="301"/>
      <c r="AEG90" s="301"/>
      <c r="AEH90" s="301"/>
      <c r="AEI90" s="301"/>
      <c r="AEJ90" s="301"/>
      <c r="AEK90" s="301"/>
      <c r="AEL90" s="301"/>
      <c r="AEM90" s="301"/>
      <c r="AEN90" s="301"/>
      <c r="AEO90" s="301"/>
      <c r="AEP90" s="301"/>
      <c r="AEQ90" s="301"/>
      <c r="AER90" s="301"/>
      <c r="AES90" s="301"/>
      <c r="AET90" s="301"/>
      <c r="AEU90" s="301"/>
      <c r="AEV90" s="301"/>
      <c r="AEW90" s="301"/>
      <c r="AEX90" s="301"/>
      <c r="AEY90" s="301"/>
      <c r="AEZ90" s="301"/>
      <c r="AFA90" s="301"/>
      <c r="AFB90" s="301"/>
      <c r="AFC90" s="301"/>
      <c r="AFD90" s="301"/>
      <c r="AFE90" s="301"/>
      <c r="AFF90" s="301"/>
      <c r="AFG90" s="301"/>
      <c r="AFH90" s="301"/>
      <c r="AFI90" s="301"/>
      <c r="AFJ90" s="301"/>
      <c r="AFK90" s="301"/>
      <c r="AFL90" s="301"/>
      <c r="AFM90" s="301"/>
      <c r="AFN90" s="301"/>
      <c r="AFO90" s="301"/>
      <c r="AFP90" s="301"/>
      <c r="AFQ90" s="301"/>
      <c r="AFR90" s="301"/>
      <c r="AFS90" s="301"/>
      <c r="AFT90" s="301"/>
      <c r="AFU90" s="301"/>
      <c r="AFV90" s="301"/>
      <c r="AFW90" s="301"/>
      <c r="AFX90" s="301"/>
      <c r="AFY90" s="301"/>
      <c r="AFZ90" s="301"/>
      <c r="AGA90" s="301"/>
      <c r="AGB90" s="301"/>
      <c r="AGC90" s="301"/>
      <c r="AGD90" s="301"/>
      <c r="AGE90" s="301"/>
      <c r="AGF90" s="301"/>
      <c r="AGG90" s="301"/>
      <c r="AGH90" s="301"/>
      <c r="AGI90" s="301"/>
      <c r="AGJ90" s="301"/>
      <c r="AGK90" s="301"/>
      <c r="AGL90" s="301"/>
      <c r="AGM90" s="301"/>
      <c r="AGN90" s="301"/>
      <c r="AGO90" s="301"/>
      <c r="AGP90" s="301"/>
      <c r="AGQ90" s="301"/>
      <c r="AGR90" s="301"/>
      <c r="AGS90" s="301"/>
      <c r="AGT90" s="301"/>
      <c r="AGU90" s="301"/>
      <c r="AGV90" s="301"/>
      <c r="AGW90" s="301"/>
      <c r="AGX90" s="301"/>
      <c r="AGY90" s="301"/>
      <c r="AGZ90" s="301"/>
      <c r="AHA90" s="301"/>
      <c r="AHB90" s="301"/>
      <c r="AHC90" s="301"/>
      <c r="AHD90" s="301"/>
      <c r="AHE90" s="301"/>
      <c r="AHF90" s="301"/>
      <c r="AHG90" s="301"/>
      <c r="AHH90" s="301"/>
      <c r="AHI90" s="301"/>
      <c r="AHJ90" s="301"/>
      <c r="AHK90" s="301"/>
      <c r="AHL90" s="301"/>
      <c r="AHM90" s="301"/>
      <c r="AHN90" s="301"/>
      <c r="AHO90" s="301"/>
      <c r="AHP90" s="301"/>
      <c r="AHQ90" s="301"/>
      <c r="AHR90" s="301"/>
      <c r="AHS90" s="301"/>
      <c r="AHT90" s="301"/>
      <c r="AHU90" s="301"/>
      <c r="AHV90" s="301"/>
      <c r="AHW90" s="301"/>
      <c r="AHX90" s="301"/>
      <c r="AHY90" s="301"/>
      <c r="AHZ90" s="301"/>
      <c r="AIA90" s="301"/>
      <c r="AIB90" s="301"/>
      <c r="AIC90" s="301"/>
      <c r="AID90" s="301"/>
      <c r="AIE90" s="301"/>
      <c r="AIF90" s="301"/>
      <c r="AIG90" s="301"/>
      <c r="AIH90" s="301"/>
      <c r="AII90" s="301"/>
      <c r="AIJ90" s="301"/>
      <c r="AIK90" s="301"/>
      <c r="AIL90" s="301"/>
      <c r="AIM90" s="301"/>
      <c r="AIN90" s="301"/>
      <c r="AIO90" s="301"/>
      <c r="AIP90" s="301"/>
      <c r="AIQ90" s="301"/>
      <c r="AIR90" s="301"/>
      <c r="AIS90" s="301"/>
      <c r="AIT90" s="301"/>
      <c r="AIU90" s="301"/>
      <c r="AIV90" s="301"/>
      <c r="AIW90" s="301"/>
      <c r="AIX90" s="301"/>
      <c r="AIY90" s="301"/>
      <c r="AIZ90" s="301"/>
      <c r="AJA90" s="301"/>
      <c r="AJB90" s="301"/>
      <c r="AJC90" s="301"/>
      <c r="AJD90" s="301"/>
      <c r="AJE90" s="301"/>
      <c r="AJF90" s="301"/>
      <c r="AJG90" s="301"/>
      <c r="AJH90" s="301"/>
      <c r="AJI90" s="301"/>
      <c r="AJJ90" s="301"/>
      <c r="AJK90" s="301"/>
      <c r="AJL90" s="301"/>
      <c r="AJM90" s="301"/>
      <c r="AJN90" s="301"/>
      <c r="AJO90" s="301"/>
      <c r="AJP90" s="301"/>
      <c r="AJQ90" s="301"/>
      <c r="AJR90" s="301"/>
      <c r="AJS90" s="301"/>
      <c r="AJT90" s="301"/>
      <c r="AJU90" s="301"/>
      <c r="AJV90" s="301"/>
      <c r="AJW90" s="301"/>
      <c r="AJX90" s="301"/>
      <c r="AJY90" s="301"/>
      <c r="AJZ90" s="301"/>
      <c r="AKA90" s="301"/>
      <c r="AKB90" s="301"/>
      <c r="AKC90" s="301"/>
      <c r="AKD90" s="301"/>
      <c r="AKE90" s="301"/>
      <c r="AKF90" s="301"/>
      <c r="AKG90" s="301"/>
      <c r="AKH90" s="301"/>
      <c r="AKI90" s="301"/>
      <c r="AKJ90" s="301"/>
      <c r="AKK90" s="301"/>
      <c r="AKL90" s="301"/>
      <c r="AKM90" s="301"/>
      <c r="AKN90" s="301"/>
      <c r="AKO90" s="301"/>
      <c r="AKP90" s="301"/>
      <c r="AKQ90" s="301"/>
      <c r="AKR90" s="301"/>
      <c r="AKS90" s="301"/>
      <c r="AKT90" s="301"/>
      <c r="AKU90" s="301"/>
      <c r="AKV90" s="301"/>
      <c r="AKW90" s="301"/>
      <c r="AKX90" s="301"/>
      <c r="AKY90" s="301"/>
      <c r="AKZ90" s="301"/>
      <c r="ALA90" s="301"/>
      <c r="ALB90" s="301"/>
      <c r="ALC90" s="301"/>
      <c r="ALD90" s="301"/>
      <c r="ALE90" s="301"/>
      <c r="ALF90" s="301"/>
      <c r="ALG90" s="301"/>
      <c r="ALH90" s="301"/>
      <c r="ALI90" s="301"/>
      <c r="ALJ90" s="301"/>
      <c r="ALK90" s="301"/>
      <c r="ALL90" s="301"/>
      <c r="ALM90" s="301"/>
      <c r="ALN90" s="301"/>
      <c r="ALO90" s="301"/>
      <c r="ALP90" s="301"/>
      <c r="ALQ90" s="301"/>
      <c r="ALR90" s="301"/>
      <c r="ALS90" s="301"/>
      <c r="ALT90" s="301"/>
      <c r="ALU90" s="301"/>
      <c r="ALV90" s="301"/>
      <c r="ALW90" s="301"/>
      <c r="ALX90" s="301"/>
      <c r="ALY90" s="301"/>
      <c r="ALZ90" s="301"/>
      <c r="AMA90" s="301"/>
      <c r="AMB90" s="301"/>
      <c r="AMC90" s="301"/>
      <c r="AMD90" s="301"/>
      <c r="AME90" s="301"/>
      <c r="AMF90" s="301"/>
      <c r="AMG90" s="301"/>
      <c r="AMH90" s="301"/>
      <c r="AMI90" s="301"/>
      <c r="AMJ90" s="301"/>
      <c r="AMK90" s="301"/>
    </row>
    <row r="91" spans="1:1025" ht="13.5" thickBot="1" x14ac:dyDescent="0.25">
      <c r="A91" s="602" t="s">
        <v>150</v>
      </c>
      <c r="B91" s="602"/>
      <c r="C91" s="602"/>
      <c r="D91" s="602"/>
      <c r="E91" s="602"/>
      <c r="F91" s="360">
        <f>E89</f>
        <v>2509.500334150353</v>
      </c>
      <c r="H91" s="301"/>
      <c r="I91" s="301"/>
      <c r="J91" s="301"/>
      <c r="K91" s="301"/>
      <c r="L91" s="301"/>
      <c r="M91" s="301"/>
      <c r="N91" s="301"/>
      <c r="O91" s="301"/>
      <c r="P91" s="301"/>
      <c r="Q91" s="301"/>
      <c r="R91" s="301"/>
      <c r="S91" s="301"/>
      <c r="T91" s="301"/>
      <c r="U91" s="301"/>
      <c r="V91" s="301"/>
      <c r="W91" s="301"/>
      <c r="X91" s="301"/>
      <c r="Y91" s="301"/>
      <c r="Z91" s="301"/>
      <c r="AA91" s="301"/>
      <c r="AB91" s="301"/>
      <c r="AC91" s="301"/>
      <c r="AD91" s="301"/>
      <c r="AE91" s="301"/>
      <c r="AF91" s="301"/>
      <c r="AG91" s="301"/>
      <c r="AH91" s="301"/>
      <c r="AI91" s="301"/>
      <c r="AJ91" s="301"/>
      <c r="AK91" s="301"/>
      <c r="AL91" s="301"/>
      <c r="AM91" s="301"/>
      <c r="AN91" s="301"/>
      <c r="AO91" s="301"/>
      <c r="AP91" s="301"/>
      <c r="AQ91" s="301"/>
      <c r="AR91" s="301"/>
      <c r="AS91" s="301"/>
      <c r="AT91" s="301"/>
      <c r="AU91" s="301"/>
      <c r="AV91" s="301"/>
      <c r="AW91" s="301"/>
      <c r="AX91" s="301"/>
      <c r="AY91" s="301"/>
      <c r="AZ91" s="301"/>
      <c r="BA91" s="301"/>
      <c r="BB91" s="301"/>
      <c r="BC91" s="301"/>
      <c r="BD91" s="301"/>
      <c r="BE91" s="301"/>
      <c r="BF91" s="301"/>
      <c r="BG91" s="301"/>
      <c r="BH91" s="301"/>
      <c r="BI91" s="301"/>
      <c r="BJ91" s="301"/>
      <c r="BK91" s="301"/>
      <c r="BL91" s="301"/>
      <c r="BM91" s="301"/>
      <c r="BN91" s="301"/>
      <c r="BO91" s="301"/>
      <c r="BP91" s="301"/>
      <c r="BQ91" s="301"/>
      <c r="BR91" s="301"/>
      <c r="BS91" s="301"/>
      <c r="BT91" s="301"/>
      <c r="BU91" s="301"/>
      <c r="BV91" s="301"/>
      <c r="BW91" s="301"/>
      <c r="BX91" s="301"/>
      <c r="BY91" s="301"/>
      <c r="BZ91" s="301"/>
      <c r="CA91" s="301"/>
      <c r="CB91" s="301"/>
      <c r="CC91" s="301"/>
      <c r="CD91" s="301"/>
      <c r="CE91" s="301"/>
      <c r="CF91" s="301"/>
      <c r="CG91" s="301"/>
      <c r="CH91" s="301"/>
      <c r="CI91" s="301"/>
      <c r="CJ91" s="301"/>
      <c r="CK91" s="301"/>
      <c r="CL91" s="301"/>
      <c r="CM91" s="301"/>
      <c r="CN91" s="301"/>
      <c r="CO91" s="301"/>
      <c r="CP91" s="301"/>
      <c r="CQ91" s="301"/>
      <c r="CR91" s="301"/>
      <c r="CS91" s="301"/>
      <c r="CT91" s="301"/>
      <c r="CU91" s="301"/>
      <c r="CV91" s="301"/>
      <c r="CW91" s="301"/>
      <c r="CX91" s="301"/>
      <c r="CY91" s="301"/>
      <c r="CZ91" s="301"/>
      <c r="DA91" s="301"/>
      <c r="DB91" s="301"/>
      <c r="DC91" s="301"/>
      <c r="DD91" s="301"/>
      <c r="DE91" s="301"/>
      <c r="DF91" s="301"/>
      <c r="DG91" s="301"/>
      <c r="DH91" s="301"/>
      <c r="DI91" s="301"/>
      <c r="DJ91" s="301"/>
      <c r="DK91" s="301"/>
      <c r="DL91" s="301"/>
      <c r="DM91" s="301"/>
      <c r="DN91" s="301"/>
      <c r="DO91" s="301"/>
      <c r="DP91" s="301"/>
      <c r="DQ91" s="301"/>
      <c r="DR91" s="301"/>
      <c r="DS91" s="301"/>
      <c r="DT91" s="301"/>
      <c r="DU91" s="301"/>
      <c r="DV91" s="301"/>
      <c r="DW91" s="301"/>
      <c r="DX91" s="301"/>
      <c r="DY91" s="301"/>
      <c r="DZ91" s="301"/>
      <c r="EA91" s="301"/>
      <c r="EB91" s="301"/>
      <c r="EC91" s="301"/>
      <c r="ED91" s="301"/>
      <c r="EE91" s="301"/>
      <c r="EF91" s="301"/>
      <c r="EG91" s="301"/>
      <c r="EH91" s="301"/>
      <c r="EI91" s="301"/>
      <c r="EJ91" s="301"/>
      <c r="EK91" s="301"/>
      <c r="EL91" s="301"/>
      <c r="EM91" s="301"/>
      <c r="EN91" s="301"/>
      <c r="EO91" s="301"/>
      <c r="EP91" s="301"/>
      <c r="EQ91" s="301"/>
      <c r="ER91" s="301"/>
      <c r="ES91" s="301"/>
      <c r="ET91" s="301"/>
      <c r="EU91" s="301"/>
      <c r="EV91" s="301"/>
      <c r="EW91" s="301"/>
      <c r="EX91" s="301"/>
      <c r="EY91" s="301"/>
      <c r="EZ91" s="301"/>
      <c r="FA91" s="301"/>
      <c r="FB91" s="301"/>
      <c r="FC91" s="301"/>
      <c r="FD91" s="301"/>
      <c r="FE91" s="301"/>
      <c r="FF91" s="301"/>
      <c r="FG91" s="301"/>
      <c r="FH91" s="301"/>
      <c r="FI91" s="301"/>
      <c r="FJ91" s="301"/>
      <c r="FK91" s="301"/>
      <c r="FL91" s="301"/>
      <c r="FM91" s="301"/>
      <c r="FN91" s="301"/>
      <c r="FO91" s="301"/>
      <c r="FP91" s="301"/>
      <c r="FQ91" s="301"/>
      <c r="FR91" s="301"/>
      <c r="FS91" s="301"/>
      <c r="FT91" s="301"/>
      <c r="FU91" s="301"/>
      <c r="FV91" s="301"/>
      <c r="FW91" s="301"/>
      <c r="FX91" s="301"/>
      <c r="FY91" s="301"/>
      <c r="FZ91" s="301"/>
      <c r="GA91" s="301"/>
      <c r="GB91" s="301"/>
      <c r="GC91" s="301"/>
      <c r="GD91" s="301"/>
      <c r="GE91" s="301"/>
      <c r="GF91" s="301"/>
      <c r="GG91" s="301"/>
      <c r="GH91" s="301"/>
      <c r="GI91" s="301"/>
      <c r="GJ91" s="301"/>
      <c r="GK91" s="301"/>
      <c r="GL91" s="301"/>
      <c r="GM91" s="301"/>
      <c r="GN91" s="301"/>
      <c r="GO91" s="301"/>
      <c r="GP91" s="301"/>
      <c r="GQ91" s="301"/>
      <c r="GR91" s="301"/>
      <c r="GS91" s="301"/>
      <c r="GT91" s="301"/>
      <c r="GU91" s="301"/>
      <c r="GV91" s="301"/>
      <c r="GW91" s="301"/>
      <c r="GX91" s="301"/>
      <c r="GY91" s="301"/>
      <c r="GZ91" s="301"/>
      <c r="HA91" s="301"/>
      <c r="HB91" s="301"/>
      <c r="HC91" s="301"/>
      <c r="HD91" s="301"/>
      <c r="HE91" s="301"/>
      <c r="HF91" s="301"/>
      <c r="HG91" s="301"/>
      <c r="HH91" s="301"/>
      <c r="HI91" s="301"/>
      <c r="HJ91" s="301"/>
      <c r="HK91" s="301"/>
      <c r="HL91" s="301"/>
      <c r="HM91" s="301"/>
      <c r="HN91" s="301"/>
      <c r="HO91" s="301"/>
      <c r="HP91" s="301"/>
      <c r="HQ91" s="301"/>
      <c r="HR91" s="301"/>
      <c r="HS91" s="301"/>
      <c r="HT91" s="301"/>
      <c r="HU91" s="301"/>
      <c r="HV91" s="301"/>
      <c r="HW91" s="301"/>
      <c r="HX91" s="301"/>
      <c r="HY91" s="301"/>
      <c r="HZ91" s="301"/>
      <c r="IA91" s="301"/>
      <c r="IB91" s="301"/>
      <c r="IC91" s="301"/>
      <c r="ID91" s="301"/>
      <c r="IE91" s="301"/>
      <c r="IF91" s="301"/>
      <c r="IG91" s="301"/>
      <c r="IH91" s="301"/>
      <c r="II91" s="301"/>
      <c r="IJ91" s="301"/>
      <c r="IK91" s="301"/>
      <c r="IL91" s="301"/>
      <c r="IM91" s="301"/>
      <c r="IN91" s="301"/>
      <c r="IO91" s="301"/>
      <c r="IP91" s="301"/>
      <c r="IQ91" s="301"/>
      <c r="IR91" s="301"/>
      <c r="IS91" s="301"/>
      <c r="IT91" s="301"/>
      <c r="IU91" s="301"/>
      <c r="IV91" s="301"/>
      <c r="IW91" s="301"/>
      <c r="IX91" s="301"/>
      <c r="IY91" s="301"/>
      <c r="IZ91" s="301"/>
      <c r="JA91" s="301"/>
      <c r="JB91" s="301"/>
      <c r="JC91" s="301"/>
      <c r="JD91" s="301"/>
      <c r="JE91" s="301"/>
      <c r="JF91" s="301"/>
      <c r="JG91" s="301"/>
      <c r="JH91" s="301"/>
      <c r="JI91" s="301"/>
      <c r="JJ91" s="301"/>
      <c r="JK91" s="301"/>
      <c r="JL91" s="301"/>
      <c r="JM91" s="301"/>
      <c r="JN91" s="301"/>
      <c r="JO91" s="301"/>
      <c r="JP91" s="301"/>
      <c r="JQ91" s="301"/>
      <c r="JR91" s="301"/>
      <c r="JS91" s="301"/>
      <c r="JT91" s="301"/>
      <c r="JU91" s="301"/>
      <c r="JV91" s="301"/>
      <c r="JW91" s="301"/>
      <c r="JX91" s="301"/>
      <c r="JY91" s="301"/>
      <c r="JZ91" s="301"/>
      <c r="KA91" s="301"/>
      <c r="KB91" s="301"/>
      <c r="KC91" s="301"/>
      <c r="KD91" s="301"/>
      <c r="KE91" s="301"/>
      <c r="KF91" s="301"/>
      <c r="KG91" s="301"/>
      <c r="KH91" s="301"/>
      <c r="KI91" s="301"/>
      <c r="KJ91" s="301"/>
      <c r="KK91" s="301"/>
      <c r="KL91" s="301"/>
      <c r="KM91" s="301"/>
      <c r="KN91" s="301"/>
      <c r="KO91" s="301"/>
      <c r="KP91" s="301"/>
      <c r="KQ91" s="301"/>
      <c r="KR91" s="301"/>
      <c r="KS91" s="301"/>
      <c r="KT91" s="301"/>
      <c r="KU91" s="301"/>
      <c r="KV91" s="301"/>
      <c r="KW91" s="301"/>
      <c r="KX91" s="301"/>
      <c r="KY91" s="301"/>
      <c r="KZ91" s="301"/>
      <c r="LA91" s="301"/>
      <c r="LB91" s="301"/>
      <c r="LC91" s="301"/>
      <c r="LD91" s="301"/>
      <c r="LE91" s="301"/>
      <c r="LF91" s="301"/>
      <c r="LG91" s="301"/>
      <c r="LH91" s="301"/>
      <c r="LI91" s="301"/>
      <c r="LJ91" s="301"/>
      <c r="LK91" s="301"/>
      <c r="LL91" s="301"/>
      <c r="LM91" s="301"/>
      <c r="LN91" s="301"/>
      <c r="LO91" s="301"/>
      <c r="LP91" s="301"/>
      <c r="LQ91" s="301"/>
      <c r="LR91" s="301"/>
      <c r="LS91" s="301"/>
      <c r="LT91" s="301"/>
      <c r="LU91" s="301"/>
      <c r="LV91" s="301"/>
      <c r="LW91" s="301"/>
      <c r="LX91" s="301"/>
      <c r="LY91" s="301"/>
      <c r="LZ91" s="301"/>
      <c r="MA91" s="301"/>
      <c r="MB91" s="301"/>
      <c r="MC91" s="301"/>
      <c r="MD91" s="301"/>
      <c r="ME91" s="301"/>
      <c r="MF91" s="301"/>
      <c r="MG91" s="301"/>
      <c r="MH91" s="301"/>
      <c r="MI91" s="301"/>
      <c r="MJ91" s="301"/>
      <c r="MK91" s="301"/>
      <c r="ML91" s="301"/>
      <c r="MM91" s="301"/>
      <c r="MN91" s="301"/>
      <c r="MO91" s="301"/>
      <c r="MP91" s="301"/>
      <c r="MQ91" s="301"/>
      <c r="MR91" s="301"/>
      <c r="MS91" s="301"/>
      <c r="MT91" s="301"/>
      <c r="MU91" s="301"/>
      <c r="MV91" s="301"/>
      <c r="MW91" s="301"/>
      <c r="MX91" s="301"/>
      <c r="MY91" s="301"/>
      <c r="MZ91" s="301"/>
      <c r="NA91" s="301"/>
      <c r="NB91" s="301"/>
      <c r="NC91" s="301"/>
      <c r="ND91" s="301"/>
      <c r="NE91" s="301"/>
      <c r="NF91" s="301"/>
      <c r="NG91" s="301"/>
      <c r="NH91" s="301"/>
      <c r="NI91" s="301"/>
      <c r="NJ91" s="301"/>
      <c r="NK91" s="301"/>
      <c r="NL91" s="301"/>
      <c r="NM91" s="301"/>
      <c r="NN91" s="301"/>
      <c r="NO91" s="301"/>
      <c r="NP91" s="301"/>
      <c r="NQ91" s="301"/>
      <c r="NR91" s="301"/>
      <c r="NS91" s="301"/>
      <c r="NT91" s="301"/>
      <c r="NU91" s="301"/>
      <c r="NV91" s="301"/>
      <c r="NW91" s="301"/>
      <c r="NX91" s="301"/>
      <c r="NY91" s="301"/>
      <c r="NZ91" s="301"/>
      <c r="OA91" s="301"/>
      <c r="OB91" s="301"/>
      <c r="OC91" s="301"/>
      <c r="OD91" s="301"/>
      <c r="OE91" s="301"/>
      <c r="OF91" s="301"/>
      <c r="OG91" s="301"/>
      <c r="OH91" s="301"/>
      <c r="OI91" s="301"/>
      <c r="OJ91" s="301"/>
      <c r="OK91" s="301"/>
      <c r="OL91" s="301"/>
      <c r="OM91" s="301"/>
      <c r="ON91" s="301"/>
      <c r="OO91" s="301"/>
      <c r="OP91" s="301"/>
      <c r="OQ91" s="301"/>
      <c r="OR91" s="301"/>
      <c r="OS91" s="301"/>
      <c r="OT91" s="301"/>
      <c r="OU91" s="301"/>
      <c r="OV91" s="301"/>
      <c r="OW91" s="301"/>
      <c r="OX91" s="301"/>
      <c r="OY91" s="301"/>
      <c r="OZ91" s="301"/>
      <c r="PA91" s="301"/>
      <c r="PB91" s="301"/>
      <c r="PC91" s="301"/>
      <c r="PD91" s="301"/>
      <c r="PE91" s="301"/>
      <c r="PF91" s="301"/>
      <c r="PG91" s="301"/>
      <c r="PH91" s="301"/>
      <c r="PI91" s="301"/>
      <c r="PJ91" s="301"/>
      <c r="PK91" s="301"/>
      <c r="PL91" s="301"/>
      <c r="PM91" s="301"/>
      <c r="PN91" s="301"/>
      <c r="PO91" s="301"/>
      <c r="PP91" s="301"/>
      <c r="PQ91" s="301"/>
      <c r="PR91" s="301"/>
      <c r="PS91" s="301"/>
      <c r="PT91" s="301"/>
      <c r="PU91" s="301"/>
      <c r="PV91" s="301"/>
      <c r="PW91" s="301"/>
      <c r="PX91" s="301"/>
      <c r="PY91" s="301"/>
      <c r="PZ91" s="301"/>
      <c r="QA91" s="301"/>
      <c r="QB91" s="301"/>
      <c r="QC91" s="301"/>
      <c r="QD91" s="301"/>
      <c r="QE91" s="301"/>
      <c r="QF91" s="301"/>
      <c r="QG91" s="301"/>
      <c r="QH91" s="301"/>
      <c r="QI91" s="301"/>
      <c r="QJ91" s="301"/>
      <c r="QK91" s="301"/>
      <c r="QL91" s="301"/>
      <c r="QM91" s="301"/>
      <c r="QN91" s="301"/>
      <c r="QO91" s="301"/>
      <c r="QP91" s="301"/>
      <c r="QQ91" s="301"/>
      <c r="QR91" s="301"/>
      <c r="QS91" s="301"/>
      <c r="QT91" s="301"/>
      <c r="QU91" s="301"/>
      <c r="QV91" s="301"/>
      <c r="QW91" s="301"/>
      <c r="QX91" s="301"/>
      <c r="QY91" s="301"/>
      <c r="QZ91" s="301"/>
      <c r="RA91" s="301"/>
      <c r="RB91" s="301"/>
      <c r="RC91" s="301"/>
      <c r="RD91" s="301"/>
      <c r="RE91" s="301"/>
      <c r="RF91" s="301"/>
      <c r="RG91" s="301"/>
      <c r="RH91" s="301"/>
      <c r="RI91" s="301"/>
      <c r="RJ91" s="301"/>
      <c r="RK91" s="301"/>
      <c r="RL91" s="301"/>
      <c r="RM91" s="301"/>
      <c r="RN91" s="301"/>
      <c r="RO91" s="301"/>
      <c r="RP91" s="301"/>
      <c r="RQ91" s="301"/>
      <c r="RR91" s="301"/>
      <c r="RS91" s="301"/>
      <c r="RT91" s="301"/>
      <c r="RU91" s="301"/>
      <c r="RV91" s="301"/>
      <c r="RW91" s="301"/>
      <c r="RX91" s="301"/>
      <c r="RY91" s="301"/>
      <c r="RZ91" s="301"/>
      <c r="SA91" s="301"/>
      <c r="SB91" s="301"/>
      <c r="SC91" s="301"/>
      <c r="SD91" s="301"/>
      <c r="SE91" s="301"/>
      <c r="SF91" s="301"/>
      <c r="SG91" s="301"/>
      <c r="SH91" s="301"/>
      <c r="SI91" s="301"/>
      <c r="SJ91" s="301"/>
      <c r="SK91" s="301"/>
      <c r="SL91" s="301"/>
      <c r="SM91" s="301"/>
      <c r="SN91" s="301"/>
      <c r="SO91" s="301"/>
      <c r="SP91" s="301"/>
      <c r="SQ91" s="301"/>
      <c r="SR91" s="301"/>
      <c r="SS91" s="301"/>
      <c r="ST91" s="301"/>
      <c r="SU91" s="301"/>
      <c r="SV91" s="301"/>
      <c r="SW91" s="301"/>
      <c r="SX91" s="301"/>
      <c r="SY91" s="301"/>
      <c r="SZ91" s="301"/>
      <c r="TA91" s="301"/>
      <c r="TB91" s="301"/>
      <c r="TC91" s="301"/>
      <c r="TD91" s="301"/>
      <c r="TE91" s="301"/>
      <c r="TF91" s="301"/>
      <c r="TG91" s="301"/>
      <c r="TH91" s="301"/>
      <c r="TI91" s="301"/>
      <c r="TJ91" s="301"/>
      <c r="TK91" s="301"/>
      <c r="TL91" s="301"/>
      <c r="TM91" s="301"/>
      <c r="TN91" s="301"/>
      <c r="TO91" s="301"/>
      <c r="TP91" s="301"/>
      <c r="TQ91" s="301"/>
      <c r="TR91" s="301"/>
      <c r="TS91" s="301"/>
      <c r="TT91" s="301"/>
      <c r="TU91" s="301"/>
      <c r="TV91" s="301"/>
      <c r="TW91" s="301"/>
      <c r="TX91" s="301"/>
      <c r="TY91" s="301"/>
      <c r="TZ91" s="301"/>
      <c r="UA91" s="301"/>
      <c r="UB91" s="301"/>
      <c r="UC91" s="301"/>
      <c r="UD91" s="301"/>
      <c r="UE91" s="301"/>
      <c r="UF91" s="301"/>
      <c r="UG91" s="301"/>
      <c r="UH91" s="301"/>
      <c r="UI91" s="301"/>
      <c r="UJ91" s="301"/>
      <c r="UK91" s="301"/>
      <c r="UL91" s="301"/>
      <c r="UM91" s="301"/>
      <c r="UN91" s="301"/>
      <c r="UO91" s="301"/>
      <c r="UP91" s="301"/>
      <c r="UQ91" s="301"/>
      <c r="UR91" s="301"/>
      <c r="US91" s="301"/>
      <c r="UT91" s="301"/>
      <c r="UU91" s="301"/>
      <c r="UV91" s="301"/>
      <c r="UW91" s="301"/>
      <c r="UX91" s="301"/>
      <c r="UY91" s="301"/>
      <c r="UZ91" s="301"/>
      <c r="VA91" s="301"/>
      <c r="VB91" s="301"/>
      <c r="VC91" s="301"/>
      <c r="VD91" s="301"/>
      <c r="VE91" s="301"/>
      <c r="VF91" s="301"/>
      <c r="VG91" s="301"/>
      <c r="VH91" s="301"/>
      <c r="VI91" s="301"/>
      <c r="VJ91" s="301"/>
      <c r="VK91" s="301"/>
      <c r="VL91" s="301"/>
      <c r="VM91" s="301"/>
      <c r="VN91" s="301"/>
      <c r="VO91" s="301"/>
      <c r="VP91" s="301"/>
      <c r="VQ91" s="301"/>
      <c r="VR91" s="301"/>
      <c r="VS91" s="301"/>
      <c r="VT91" s="301"/>
      <c r="VU91" s="301"/>
      <c r="VV91" s="301"/>
      <c r="VW91" s="301"/>
      <c r="VX91" s="301"/>
      <c r="VY91" s="301"/>
      <c r="VZ91" s="301"/>
      <c r="WA91" s="301"/>
      <c r="WB91" s="301"/>
      <c r="WC91" s="301"/>
      <c r="WD91" s="301"/>
      <c r="WE91" s="301"/>
      <c r="WF91" s="301"/>
      <c r="WG91" s="301"/>
      <c r="WH91" s="301"/>
      <c r="WI91" s="301"/>
      <c r="WJ91" s="301"/>
      <c r="WK91" s="301"/>
      <c r="WL91" s="301"/>
      <c r="WM91" s="301"/>
      <c r="WN91" s="301"/>
      <c r="WO91" s="301"/>
      <c r="WP91" s="301"/>
      <c r="WQ91" s="301"/>
      <c r="WR91" s="301"/>
      <c r="WS91" s="301"/>
      <c r="WT91" s="301"/>
      <c r="WU91" s="301"/>
      <c r="WV91" s="301"/>
      <c r="WW91" s="301"/>
      <c r="WX91" s="301"/>
      <c r="WY91" s="301"/>
      <c r="WZ91" s="301"/>
      <c r="XA91" s="301"/>
      <c r="XB91" s="301"/>
      <c r="XC91" s="301"/>
      <c r="XD91" s="301"/>
      <c r="XE91" s="301"/>
      <c r="XF91" s="301"/>
      <c r="XG91" s="301"/>
      <c r="XH91" s="301"/>
      <c r="XI91" s="301"/>
      <c r="XJ91" s="301"/>
      <c r="XK91" s="301"/>
      <c r="XL91" s="301"/>
      <c r="XM91" s="301"/>
      <c r="XN91" s="301"/>
      <c r="XO91" s="301"/>
      <c r="XP91" s="301"/>
      <c r="XQ91" s="301"/>
      <c r="XR91" s="301"/>
      <c r="XS91" s="301"/>
      <c r="XT91" s="301"/>
      <c r="XU91" s="301"/>
      <c r="XV91" s="301"/>
      <c r="XW91" s="301"/>
      <c r="XX91" s="301"/>
      <c r="XY91" s="301"/>
      <c r="XZ91" s="301"/>
      <c r="YA91" s="301"/>
      <c r="YB91" s="301"/>
      <c r="YC91" s="301"/>
      <c r="YD91" s="301"/>
      <c r="YE91" s="301"/>
      <c r="YF91" s="301"/>
      <c r="YG91" s="301"/>
      <c r="YH91" s="301"/>
      <c r="YI91" s="301"/>
      <c r="YJ91" s="301"/>
      <c r="YK91" s="301"/>
      <c r="YL91" s="301"/>
      <c r="YM91" s="301"/>
      <c r="YN91" s="301"/>
      <c r="YO91" s="301"/>
      <c r="YP91" s="301"/>
      <c r="YQ91" s="301"/>
      <c r="YR91" s="301"/>
      <c r="YS91" s="301"/>
      <c r="YT91" s="301"/>
      <c r="YU91" s="301"/>
      <c r="YV91" s="301"/>
      <c r="YW91" s="301"/>
      <c r="YX91" s="301"/>
      <c r="YY91" s="301"/>
      <c r="YZ91" s="301"/>
      <c r="ZA91" s="301"/>
      <c r="ZB91" s="301"/>
      <c r="ZC91" s="301"/>
      <c r="ZD91" s="301"/>
      <c r="ZE91" s="301"/>
      <c r="ZF91" s="301"/>
      <c r="ZG91" s="301"/>
      <c r="ZH91" s="301"/>
      <c r="ZI91" s="301"/>
      <c r="ZJ91" s="301"/>
      <c r="ZK91" s="301"/>
      <c r="ZL91" s="301"/>
      <c r="ZM91" s="301"/>
      <c r="ZN91" s="301"/>
      <c r="ZO91" s="301"/>
      <c r="ZP91" s="301"/>
      <c r="ZQ91" s="301"/>
      <c r="ZR91" s="301"/>
      <c r="ZS91" s="301"/>
      <c r="ZT91" s="301"/>
      <c r="ZU91" s="301"/>
      <c r="ZV91" s="301"/>
      <c r="ZW91" s="301"/>
      <c r="ZX91" s="301"/>
      <c r="ZY91" s="301"/>
      <c r="ZZ91" s="301"/>
      <c r="AAA91" s="301"/>
      <c r="AAB91" s="301"/>
      <c r="AAC91" s="301"/>
      <c r="AAD91" s="301"/>
      <c r="AAE91" s="301"/>
      <c r="AAF91" s="301"/>
      <c r="AAG91" s="301"/>
      <c r="AAH91" s="301"/>
      <c r="AAI91" s="301"/>
      <c r="AAJ91" s="301"/>
      <c r="AAK91" s="301"/>
      <c r="AAL91" s="301"/>
      <c r="AAM91" s="301"/>
      <c r="AAN91" s="301"/>
      <c r="AAO91" s="301"/>
      <c r="AAP91" s="301"/>
      <c r="AAQ91" s="301"/>
      <c r="AAR91" s="301"/>
      <c r="AAS91" s="301"/>
      <c r="AAT91" s="301"/>
      <c r="AAU91" s="301"/>
      <c r="AAV91" s="301"/>
      <c r="AAW91" s="301"/>
      <c r="AAX91" s="301"/>
      <c r="AAY91" s="301"/>
      <c r="AAZ91" s="301"/>
      <c r="ABA91" s="301"/>
      <c r="ABB91" s="301"/>
      <c r="ABC91" s="301"/>
      <c r="ABD91" s="301"/>
      <c r="ABE91" s="301"/>
      <c r="ABF91" s="301"/>
      <c r="ABG91" s="301"/>
      <c r="ABH91" s="301"/>
      <c r="ABI91" s="301"/>
      <c r="ABJ91" s="301"/>
      <c r="ABK91" s="301"/>
      <c r="ABL91" s="301"/>
      <c r="ABM91" s="301"/>
      <c r="ABN91" s="301"/>
      <c r="ABO91" s="301"/>
      <c r="ABP91" s="301"/>
      <c r="ABQ91" s="301"/>
      <c r="ABR91" s="301"/>
      <c r="ABS91" s="301"/>
      <c r="ABT91" s="301"/>
      <c r="ABU91" s="301"/>
      <c r="ABV91" s="301"/>
      <c r="ABW91" s="301"/>
      <c r="ABX91" s="301"/>
      <c r="ABY91" s="301"/>
      <c r="ABZ91" s="301"/>
      <c r="ACA91" s="301"/>
      <c r="ACB91" s="301"/>
      <c r="ACC91" s="301"/>
      <c r="ACD91" s="301"/>
      <c r="ACE91" s="301"/>
      <c r="ACF91" s="301"/>
      <c r="ACG91" s="301"/>
      <c r="ACH91" s="301"/>
      <c r="ACI91" s="301"/>
      <c r="ACJ91" s="301"/>
      <c r="ACK91" s="301"/>
      <c r="ACL91" s="301"/>
      <c r="ACM91" s="301"/>
      <c r="ACN91" s="301"/>
      <c r="ACO91" s="301"/>
      <c r="ACP91" s="301"/>
      <c r="ACQ91" s="301"/>
      <c r="ACR91" s="301"/>
      <c r="ACS91" s="301"/>
      <c r="ACT91" s="301"/>
      <c r="ACU91" s="301"/>
      <c r="ACV91" s="301"/>
      <c r="ACW91" s="301"/>
      <c r="ACX91" s="301"/>
      <c r="ACY91" s="301"/>
      <c r="ACZ91" s="301"/>
      <c r="ADA91" s="301"/>
      <c r="ADB91" s="301"/>
      <c r="ADC91" s="301"/>
      <c r="ADD91" s="301"/>
      <c r="ADE91" s="301"/>
      <c r="ADF91" s="301"/>
      <c r="ADG91" s="301"/>
      <c r="ADH91" s="301"/>
      <c r="ADI91" s="301"/>
      <c r="ADJ91" s="301"/>
      <c r="ADK91" s="301"/>
      <c r="ADL91" s="301"/>
      <c r="ADM91" s="301"/>
      <c r="ADN91" s="301"/>
      <c r="ADO91" s="301"/>
      <c r="ADP91" s="301"/>
      <c r="ADQ91" s="301"/>
      <c r="ADR91" s="301"/>
      <c r="ADS91" s="301"/>
      <c r="ADT91" s="301"/>
      <c r="ADU91" s="301"/>
      <c r="ADV91" s="301"/>
      <c r="ADW91" s="301"/>
      <c r="ADX91" s="301"/>
      <c r="ADY91" s="301"/>
      <c r="ADZ91" s="301"/>
      <c r="AEA91" s="301"/>
      <c r="AEB91" s="301"/>
      <c r="AEC91" s="301"/>
      <c r="AED91" s="301"/>
      <c r="AEE91" s="301"/>
      <c r="AEF91" s="301"/>
      <c r="AEG91" s="301"/>
      <c r="AEH91" s="301"/>
      <c r="AEI91" s="301"/>
      <c r="AEJ91" s="301"/>
      <c r="AEK91" s="301"/>
      <c r="AEL91" s="301"/>
      <c r="AEM91" s="301"/>
      <c r="AEN91" s="301"/>
      <c r="AEO91" s="301"/>
      <c r="AEP91" s="301"/>
      <c r="AEQ91" s="301"/>
      <c r="AER91" s="301"/>
      <c r="AES91" s="301"/>
      <c r="AET91" s="301"/>
      <c r="AEU91" s="301"/>
      <c r="AEV91" s="301"/>
      <c r="AEW91" s="301"/>
      <c r="AEX91" s="301"/>
      <c r="AEY91" s="301"/>
      <c r="AEZ91" s="301"/>
      <c r="AFA91" s="301"/>
      <c r="AFB91" s="301"/>
      <c r="AFC91" s="301"/>
      <c r="AFD91" s="301"/>
      <c r="AFE91" s="301"/>
      <c r="AFF91" s="301"/>
      <c r="AFG91" s="301"/>
      <c r="AFH91" s="301"/>
      <c r="AFI91" s="301"/>
      <c r="AFJ91" s="301"/>
      <c r="AFK91" s="301"/>
      <c r="AFL91" s="301"/>
      <c r="AFM91" s="301"/>
      <c r="AFN91" s="301"/>
      <c r="AFO91" s="301"/>
      <c r="AFP91" s="301"/>
      <c r="AFQ91" s="301"/>
      <c r="AFR91" s="301"/>
      <c r="AFS91" s="301"/>
      <c r="AFT91" s="301"/>
      <c r="AFU91" s="301"/>
      <c r="AFV91" s="301"/>
      <c r="AFW91" s="301"/>
      <c r="AFX91" s="301"/>
      <c r="AFY91" s="301"/>
      <c r="AFZ91" s="301"/>
      <c r="AGA91" s="301"/>
      <c r="AGB91" s="301"/>
      <c r="AGC91" s="301"/>
      <c r="AGD91" s="301"/>
      <c r="AGE91" s="301"/>
      <c r="AGF91" s="301"/>
      <c r="AGG91" s="301"/>
      <c r="AGH91" s="301"/>
      <c r="AGI91" s="301"/>
      <c r="AGJ91" s="301"/>
      <c r="AGK91" s="301"/>
      <c r="AGL91" s="301"/>
      <c r="AGM91" s="301"/>
      <c r="AGN91" s="301"/>
      <c r="AGO91" s="301"/>
      <c r="AGP91" s="301"/>
      <c r="AGQ91" s="301"/>
      <c r="AGR91" s="301"/>
      <c r="AGS91" s="301"/>
      <c r="AGT91" s="301"/>
      <c r="AGU91" s="301"/>
      <c r="AGV91" s="301"/>
      <c r="AGW91" s="301"/>
      <c r="AGX91" s="301"/>
      <c r="AGY91" s="301"/>
      <c r="AGZ91" s="301"/>
      <c r="AHA91" s="301"/>
      <c r="AHB91" s="301"/>
      <c r="AHC91" s="301"/>
      <c r="AHD91" s="301"/>
      <c r="AHE91" s="301"/>
      <c r="AHF91" s="301"/>
      <c r="AHG91" s="301"/>
      <c r="AHH91" s="301"/>
      <c r="AHI91" s="301"/>
      <c r="AHJ91" s="301"/>
      <c r="AHK91" s="301"/>
      <c r="AHL91" s="301"/>
      <c r="AHM91" s="301"/>
      <c r="AHN91" s="301"/>
      <c r="AHO91" s="301"/>
      <c r="AHP91" s="301"/>
      <c r="AHQ91" s="301"/>
      <c r="AHR91" s="301"/>
      <c r="AHS91" s="301"/>
      <c r="AHT91" s="301"/>
      <c r="AHU91" s="301"/>
      <c r="AHV91" s="301"/>
      <c r="AHW91" s="301"/>
      <c r="AHX91" s="301"/>
      <c r="AHY91" s="301"/>
      <c r="AHZ91" s="301"/>
      <c r="AIA91" s="301"/>
      <c r="AIB91" s="301"/>
      <c r="AIC91" s="301"/>
      <c r="AID91" s="301"/>
      <c r="AIE91" s="301"/>
      <c r="AIF91" s="301"/>
      <c r="AIG91" s="301"/>
      <c r="AIH91" s="301"/>
      <c r="AII91" s="301"/>
      <c r="AIJ91" s="301"/>
      <c r="AIK91" s="301"/>
      <c r="AIL91" s="301"/>
      <c r="AIM91" s="301"/>
      <c r="AIN91" s="301"/>
      <c r="AIO91" s="301"/>
      <c r="AIP91" s="301"/>
      <c r="AIQ91" s="301"/>
      <c r="AIR91" s="301"/>
      <c r="AIS91" s="301"/>
      <c r="AIT91" s="301"/>
      <c r="AIU91" s="301"/>
      <c r="AIV91" s="301"/>
      <c r="AIW91" s="301"/>
      <c r="AIX91" s="301"/>
      <c r="AIY91" s="301"/>
      <c r="AIZ91" s="301"/>
      <c r="AJA91" s="301"/>
      <c r="AJB91" s="301"/>
      <c r="AJC91" s="301"/>
      <c r="AJD91" s="301"/>
      <c r="AJE91" s="301"/>
      <c r="AJF91" s="301"/>
      <c r="AJG91" s="301"/>
      <c r="AJH91" s="301"/>
      <c r="AJI91" s="301"/>
      <c r="AJJ91" s="301"/>
      <c r="AJK91" s="301"/>
      <c r="AJL91" s="301"/>
      <c r="AJM91" s="301"/>
      <c r="AJN91" s="301"/>
      <c r="AJO91" s="301"/>
      <c r="AJP91" s="301"/>
      <c r="AJQ91" s="301"/>
      <c r="AJR91" s="301"/>
      <c r="AJS91" s="301"/>
      <c r="AJT91" s="301"/>
      <c r="AJU91" s="301"/>
      <c r="AJV91" s="301"/>
      <c r="AJW91" s="301"/>
      <c r="AJX91" s="301"/>
      <c r="AJY91" s="301"/>
      <c r="AJZ91" s="301"/>
      <c r="AKA91" s="301"/>
      <c r="AKB91" s="301"/>
      <c r="AKC91" s="301"/>
      <c r="AKD91" s="301"/>
      <c r="AKE91" s="301"/>
      <c r="AKF91" s="301"/>
      <c r="AKG91" s="301"/>
      <c r="AKH91" s="301"/>
      <c r="AKI91" s="301"/>
      <c r="AKJ91" s="301"/>
      <c r="AKK91" s="301"/>
      <c r="AKL91" s="301"/>
      <c r="AKM91" s="301"/>
      <c r="AKN91" s="301"/>
      <c r="AKO91" s="301"/>
      <c r="AKP91" s="301"/>
      <c r="AKQ91" s="301"/>
      <c r="AKR91" s="301"/>
      <c r="AKS91" s="301"/>
      <c r="AKT91" s="301"/>
      <c r="AKU91" s="301"/>
      <c r="AKV91" s="301"/>
      <c r="AKW91" s="301"/>
      <c r="AKX91" s="301"/>
      <c r="AKY91" s="301"/>
      <c r="AKZ91" s="301"/>
      <c r="ALA91" s="301"/>
      <c r="ALB91" s="301"/>
      <c r="ALC91" s="301"/>
      <c r="ALD91" s="301"/>
      <c r="ALE91" s="301"/>
      <c r="ALF91" s="301"/>
      <c r="ALG91" s="301"/>
      <c r="ALH91" s="301"/>
      <c r="ALI91" s="301"/>
      <c r="ALJ91" s="301"/>
      <c r="ALK91" s="301"/>
      <c r="ALL91" s="301"/>
      <c r="ALM91" s="301"/>
      <c r="ALN91" s="301"/>
      <c r="ALO91" s="301"/>
      <c r="ALP91" s="301"/>
      <c r="ALQ91" s="301"/>
      <c r="ALR91" s="301"/>
      <c r="ALS91" s="301"/>
      <c r="ALT91" s="301"/>
      <c r="ALU91" s="301"/>
      <c r="ALV91" s="301"/>
      <c r="ALW91" s="301"/>
      <c r="ALX91" s="301"/>
      <c r="ALY91" s="301"/>
      <c r="ALZ91" s="301"/>
      <c r="AMA91" s="301"/>
      <c r="AMB91" s="301"/>
      <c r="AMC91" s="301"/>
      <c r="AMD91" s="301"/>
      <c r="AME91" s="301"/>
      <c r="AMF91" s="301"/>
      <c r="AMG91" s="301"/>
      <c r="AMH91" s="301"/>
      <c r="AMI91" s="301"/>
      <c r="AMJ91" s="301"/>
      <c r="AMK91" s="301"/>
    </row>
    <row r="92" spans="1:1025" ht="11.25" customHeight="1" thickBot="1" x14ac:dyDescent="0.25">
      <c r="H92" s="301"/>
      <c r="I92" s="301"/>
      <c r="J92" s="301"/>
      <c r="K92" s="301"/>
      <c r="L92" s="301"/>
      <c r="M92" s="301"/>
      <c r="N92" s="301"/>
      <c r="O92" s="301"/>
      <c r="P92" s="301"/>
      <c r="Q92" s="301"/>
      <c r="R92" s="301"/>
      <c r="S92" s="301"/>
      <c r="T92" s="301"/>
      <c r="U92" s="301"/>
      <c r="V92" s="301"/>
      <c r="W92" s="301"/>
      <c r="X92" s="301"/>
      <c r="Y92" s="301"/>
      <c r="Z92" s="301"/>
      <c r="AA92" s="301"/>
      <c r="AB92" s="301"/>
      <c r="AC92" s="301"/>
      <c r="AD92" s="301"/>
      <c r="AE92" s="301"/>
      <c r="AF92" s="301"/>
      <c r="AG92" s="301"/>
      <c r="AH92" s="301"/>
      <c r="AI92" s="301"/>
      <c r="AJ92" s="301"/>
      <c r="AK92" s="301"/>
      <c r="AL92" s="301"/>
      <c r="AM92" s="301"/>
      <c r="AN92" s="301"/>
      <c r="AO92" s="301"/>
      <c r="AP92" s="301"/>
      <c r="AQ92" s="301"/>
      <c r="AR92" s="301"/>
      <c r="AS92" s="301"/>
      <c r="AT92" s="301"/>
      <c r="AU92" s="301"/>
      <c r="AV92" s="301"/>
      <c r="AW92" s="301"/>
      <c r="AX92" s="301"/>
      <c r="AY92" s="301"/>
      <c r="AZ92" s="301"/>
      <c r="BA92" s="301"/>
      <c r="BB92" s="301"/>
      <c r="BC92" s="301"/>
      <c r="BD92" s="301"/>
      <c r="BE92" s="301"/>
      <c r="BF92" s="301"/>
      <c r="BG92" s="301"/>
      <c r="BH92" s="301"/>
      <c r="BI92" s="301"/>
      <c r="BJ92" s="301"/>
      <c r="BK92" s="301"/>
      <c r="BL92" s="301"/>
      <c r="BM92" s="301"/>
      <c r="BN92" s="301"/>
      <c r="BO92" s="301"/>
      <c r="BP92" s="301"/>
      <c r="BQ92" s="301"/>
      <c r="BR92" s="301"/>
      <c r="BS92" s="301"/>
      <c r="BT92" s="301"/>
      <c r="BU92" s="301"/>
      <c r="BV92" s="301"/>
      <c r="BW92" s="301"/>
      <c r="BX92" s="301"/>
      <c r="BY92" s="301"/>
      <c r="BZ92" s="301"/>
      <c r="CA92" s="301"/>
      <c r="CB92" s="301"/>
      <c r="CC92" s="301"/>
      <c r="CD92" s="301"/>
      <c r="CE92" s="301"/>
      <c r="CF92" s="301"/>
      <c r="CG92" s="301"/>
      <c r="CH92" s="301"/>
      <c r="CI92" s="301"/>
      <c r="CJ92" s="301"/>
      <c r="CK92" s="301"/>
      <c r="CL92" s="301"/>
      <c r="CM92" s="301"/>
      <c r="CN92" s="301"/>
      <c r="CO92" s="301"/>
      <c r="CP92" s="301"/>
      <c r="CQ92" s="301"/>
      <c r="CR92" s="301"/>
      <c r="CS92" s="301"/>
      <c r="CT92" s="301"/>
      <c r="CU92" s="301"/>
      <c r="CV92" s="301"/>
      <c r="CW92" s="301"/>
      <c r="CX92" s="301"/>
      <c r="CY92" s="301"/>
      <c r="CZ92" s="301"/>
      <c r="DA92" s="301"/>
      <c r="DB92" s="301"/>
      <c r="DC92" s="301"/>
      <c r="DD92" s="301"/>
      <c r="DE92" s="301"/>
      <c r="DF92" s="301"/>
      <c r="DG92" s="301"/>
      <c r="DH92" s="301"/>
      <c r="DI92" s="301"/>
      <c r="DJ92" s="301"/>
      <c r="DK92" s="301"/>
      <c r="DL92" s="301"/>
      <c r="DM92" s="301"/>
      <c r="DN92" s="301"/>
      <c r="DO92" s="301"/>
      <c r="DP92" s="301"/>
      <c r="DQ92" s="301"/>
      <c r="DR92" s="301"/>
      <c r="DS92" s="301"/>
      <c r="DT92" s="301"/>
      <c r="DU92" s="301"/>
      <c r="DV92" s="301"/>
      <c r="DW92" s="301"/>
      <c r="DX92" s="301"/>
      <c r="DY92" s="301"/>
      <c r="DZ92" s="301"/>
      <c r="EA92" s="301"/>
      <c r="EB92" s="301"/>
      <c r="EC92" s="301"/>
      <c r="ED92" s="301"/>
      <c r="EE92" s="301"/>
      <c r="EF92" s="301"/>
      <c r="EG92" s="301"/>
      <c r="EH92" s="301"/>
      <c r="EI92" s="301"/>
      <c r="EJ92" s="301"/>
      <c r="EK92" s="301"/>
      <c r="EL92" s="301"/>
      <c r="EM92" s="301"/>
      <c r="EN92" s="301"/>
      <c r="EO92" s="301"/>
      <c r="EP92" s="301"/>
      <c r="EQ92" s="301"/>
      <c r="ER92" s="301"/>
      <c r="ES92" s="301"/>
      <c r="ET92" s="301"/>
      <c r="EU92" s="301"/>
      <c r="EV92" s="301"/>
      <c r="EW92" s="301"/>
      <c r="EX92" s="301"/>
      <c r="EY92" s="301"/>
      <c r="EZ92" s="301"/>
      <c r="FA92" s="301"/>
      <c r="FB92" s="301"/>
      <c r="FC92" s="301"/>
      <c r="FD92" s="301"/>
      <c r="FE92" s="301"/>
      <c r="FF92" s="301"/>
      <c r="FG92" s="301"/>
      <c r="FH92" s="301"/>
      <c r="FI92" s="301"/>
      <c r="FJ92" s="301"/>
      <c r="FK92" s="301"/>
      <c r="FL92" s="301"/>
      <c r="FM92" s="301"/>
      <c r="FN92" s="301"/>
      <c r="FO92" s="301"/>
      <c r="FP92" s="301"/>
      <c r="FQ92" s="301"/>
      <c r="FR92" s="301"/>
      <c r="FS92" s="301"/>
      <c r="FT92" s="301"/>
      <c r="FU92" s="301"/>
      <c r="FV92" s="301"/>
      <c r="FW92" s="301"/>
      <c r="FX92" s="301"/>
      <c r="FY92" s="301"/>
      <c r="FZ92" s="301"/>
      <c r="GA92" s="301"/>
      <c r="GB92" s="301"/>
      <c r="GC92" s="301"/>
      <c r="GD92" s="301"/>
      <c r="GE92" s="301"/>
      <c r="GF92" s="301"/>
      <c r="GG92" s="301"/>
      <c r="GH92" s="301"/>
      <c r="GI92" s="301"/>
      <c r="GJ92" s="301"/>
      <c r="GK92" s="301"/>
      <c r="GL92" s="301"/>
      <c r="GM92" s="301"/>
      <c r="GN92" s="301"/>
      <c r="GO92" s="301"/>
      <c r="GP92" s="301"/>
      <c r="GQ92" s="301"/>
      <c r="GR92" s="301"/>
      <c r="GS92" s="301"/>
      <c r="GT92" s="301"/>
      <c r="GU92" s="301"/>
      <c r="GV92" s="301"/>
      <c r="GW92" s="301"/>
      <c r="GX92" s="301"/>
      <c r="GY92" s="301"/>
      <c r="GZ92" s="301"/>
      <c r="HA92" s="301"/>
      <c r="HB92" s="301"/>
      <c r="HC92" s="301"/>
      <c r="HD92" s="301"/>
      <c r="HE92" s="301"/>
      <c r="HF92" s="301"/>
      <c r="HG92" s="301"/>
      <c r="HH92" s="301"/>
      <c r="HI92" s="301"/>
      <c r="HJ92" s="301"/>
      <c r="HK92" s="301"/>
      <c r="HL92" s="301"/>
      <c r="HM92" s="301"/>
      <c r="HN92" s="301"/>
      <c r="HO92" s="301"/>
      <c r="HP92" s="301"/>
      <c r="HQ92" s="301"/>
      <c r="HR92" s="301"/>
      <c r="HS92" s="301"/>
      <c r="HT92" s="301"/>
      <c r="HU92" s="301"/>
      <c r="HV92" s="301"/>
      <c r="HW92" s="301"/>
      <c r="HX92" s="301"/>
      <c r="HY92" s="301"/>
      <c r="HZ92" s="301"/>
      <c r="IA92" s="301"/>
      <c r="IB92" s="301"/>
      <c r="IC92" s="301"/>
      <c r="ID92" s="301"/>
      <c r="IE92" s="301"/>
      <c r="IF92" s="301"/>
      <c r="IG92" s="301"/>
      <c r="IH92" s="301"/>
      <c r="II92" s="301"/>
      <c r="IJ92" s="301"/>
      <c r="IK92" s="301"/>
      <c r="IL92" s="301"/>
      <c r="IM92" s="301"/>
      <c r="IN92" s="301"/>
      <c r="IO92" s="301"/>
      <c r="IP92" s="301"/>
      <c r="IQ92" s="301"/>
      <c r="IR92" s="301"/>
      <c r="IS92" s="301"/>
      <c r="IT92" s="301"/>
      <c r="IU92" s="301"/>
      <c r="IV92" s="301"/>
      <c r="IW92" s="301"/>
      <c r="IX92" s="301"/>
      <c r="IY92" s="301"/>
      <c r="IZ92" s="301"/>
      <c r="JA92" s="301"/>
      <c r="JB92" s="301"/>
      <c r="JC92" s="301"/>
      <c r="JD92" s="301"/>
      <c r="JE92" s="301"/>
      <c r="JF92" s="301"/>
      <c r="JG92" s="301"/>
      <c r="JH92" s="301"/>
      <c r="JI92" s="301"/>
      <c r="JJ92" s="301"/>
      <c r="JK92" s="301"/>
      <c r="JL92" s="301"/>
      <c r="JM92" s="301"/>
      <c r="JN92" s="301"/>
      <c r="JO92" s="301"/>
      <c r="JP92" s="301"/>
      <c r="JQ92" s="301"/>
      <c r="JR92" s="301"/>
      <c r="JS92" s="301"/>
      <c r="JT92" s="301"/>
      <c r="JU92" s="301"/>
      <c r="JV92" s="301"/>
      <c r="JW92" s="301"/>
      <c r="JX92" s="301"/>
      <c r="JY92" s="301"/>
      <c r="JZ92" s="301"/>
      <c r="KA92" s="301"/>
      <c r="KB92" s="301"/>
      <c r="KC92" s="301"/>
      <c r="KD92" s="301"/>
      <c r="KE92" s="301"/>
      <c r="KF92" s="301"/>
      <c r="KG92" s="301"/>
      <c r="KH92" s="301"/>
      <c r="KI92" s="301"/>
      <c r="KJ92" s="301"/>
      <c r="KK92" s="301"/>
      <c r="KL92" s="301"/>
      <c r="KM92" s="301"/>
      <c r="KN92" s="301"/>
      <c r="KO92" s="301"/>
      <c r="KP92" s="301"/>
      <c r="KQ92" s="301"/>
      <c r="KR92" s="301"/>
      <c r="KS92" s="301"/>
      <c r="KT92" s="301"/>
      <c r="KU92" s="301"/>
      <c r="KV92" s="301"/>
      <c r="KW92" s="301"/>
      <c r="KX92" s="301"/>
      <c r="KY92" s="301"/>
      <c r="KZ92" s="301"/>
      <c r="LA92" s="301"/>
      <c r="LB92" s="301"/>
      <c r="LC92" s="301"/>
      <c r="LD92" s="301"/>
      <c r="LE92" s="301"/>
      <c r="LF92" s="301"/>
      <c r="LG92" s="301"/>
      <c r="LH92" s="301"/>
      <c r="LI92" s="301"/>
      <c r="LJ92" s="301"/>
      <c r="LK92" s="301"/>
      <c r="LL92" s="301"/>
      <c r="LM92" s="301"/>
      <c r="LN92" s="301"/>
      <c r="LO92" s="301"/>
      <c r="LP92" s="301"/>
      <c r="LQ92" s="301"/>
      <c r="LR92" s="301"/>
      <c r="LS92" s="301"/>
      <c r="LT92" s="301"/>
      <c r="LU92" s="301"/>
      <c r="LV92" s="301"/>
      <c r="LW92" s="301"/>
      <c r="LX92" s="301"/>
      <c r="LY92" s="301"/>
      <c r="LZ92" s="301"/>
      <c r="MA92" s="301"/>
      <c r="MB92" s="301"/>
      <c r="MC92" s="301"/>
      <c r="MD92" s="301"/>
      <c r="ME92" s="301"/>
      <c r="MF92" s="301"/>
      <c r="MG92" s="301"/>
      <c r="MH92" s="301"/>
      <c r="MI92" s="301"/>
      <c r="MJ92" s="301"/>
      <c r="MK92" s="301"/>
      <c r="ML92" s="301"/>
      <c r="MM92" s="301"/>
      <c r="MN92" s="301"/>
      <c r="MO92" s="301"/>
      <c r="MP92" s="301"/>
      <c r="MQ92" s="301"/>
      <c r="MR92" s="301"/>
      <c r="MS92" s="301"/>
      <c r="MT92" s="301"/>
      <c r="MU92" s="301"/>
      <c r="MV92" s="301"/>
      <c r="MW92" s="301"/>
      <c r="MX92" s="301"/>
      <c r="MY92" s="301"/>
      <c r="MZ92" s="301"/>
      <c r="NA92" s="301"/>
      <c r="NB92" s="301"/>
      <c r="NC92" s="301"/>
      <c r="ND92" s="301"/>
      <c r="NE92" s="301"/>
      <c r="NF92" s="301"/>
      <c r="NG92" s="301"/>
      <c r="NH92" s="301"/>
      <c r="NI92" s="301"/>
      <c r="NJ92" s="301"/>
      <c r="NK92" s="301"/>
      <c r="NL92" s="301"/>
      <c r="NM92" s="301"/>
      <c r="NN92" s="301"/>
      <c r="NO92" s="301"/>
      <c r="NP92" s="301"/>
      <c r="NQ92" s="301"/>
      <c r="NR92" s="301"/>
      <c r="NS92" s="301"/>
      <c r="NT92" s="301"/>
      <c r="NU92" s="301"/>
      <c r="NV92" s="301"/>
      <c r="NW92" s="301"/>
      <c r="NX92" s="301"/>
      <c r="NY92" s="301"/>
      <c r="NZ92" s="301"/>
      <c r="OA92" s="301"/>
      <c r="OB92" s="301"/>
      <c r="OC92" s="301"/>
      <c r="OD92" s="301"/>
      <c r="OE92" s="301"/>
      <c r="OF92" s="301"/>
      <c r="OG92" s="301"/>
      <c r="OH92" s="301"/>
      <c r="OI92" s="301"/>
      <c r="OJ92" s="301"/>
      <c r="OK92" s="301"/>
      <c r="OL92" s="301"/>
      <c r="OM92" s="301"/>
      <c r="ON92" s="301"/>
      <c r="OO92" s="301"/>
      <c r="OP92" s="301"/>
      <c r="OQ92" s="301"/>
      <c r="OR92" s="301"/>
      <c r="OS92" s="301"/>
      <c r="OT92" s="301"/>
      <c r="OU92" s="301"/>
      <c r="OV92" s="301"/>
      <c r="OW92" s="301"/>
      <c r="OX92" s="301"/>
      <c r="OY92" s="301"/>
      <c r="OZ92" s="301"/>
      <c r="PA92" s="301"/>
      <c r="PB92" s="301"/>
      <c r="PC92" s="301"/>
      <c r="PD92" s="301"/>
      <c r="PE92" s="301"/>
      <c r="PF92" s="301"/>
      <c r="PG92" s="301"/>
      <c r="PH92" s="301"/>
      <c r="PI92" s="301"/>
      <c r="PJ92" s="301"/>
      <c r="PK92" s="301"/>
      <c r="PL92" s="301"/>
      <c r="PM92" s="301"/>
      <c r="PN92" s="301"/>
      <c r="PO92" s="301"/>
      <c r="PP92" s="301"/>
      <c r="PQ92" s="301"/>
      <c r="PR92" s="301"/>
      <c r="PS92" s="301"/>
      <c r="PT92" s="301"/>
      <c r="PU92" s="301"/>
      <c r="PV92" s="301"/>
      <c r="PW92" s="301"/>
      <c r="PX92" s="301"/>
      <c r="PY92" s="301"/>
      <c r="PZ92" s="301"/>
      <c r="QA92" s="301"/>
      <c r="QB92" s="301"/>
      <c r="QC92" s="301"/>
      <c r="QD92" s="301"/>
      <c r="QE92" s="301"/>
      <c r="QF92" s="301"/>
      <c r="QG92" s="301"/>
      <c r="QH92" s="301"/>
      <c r="QI92" s="301"/>
      <c r="QJ92" s="301"/>
      <c r="QK92" s="301"/>
      <c r="QL92" s="301"/>
      <c r="QM92" s="301"/>
      <c r="QN92" s="301"/>
      <c r="QO92" s="301"/>
      <c r="QP92" s="301"/>
      <c r="QQ92" s="301"/>
      <c r="QR92" s="301"/>
      <c r="QS92" s="301"/>
      <c r="QT92" s="301"/>
      <c r="QU92" s="301"/>
      <c r="QV92" s="301"/>
      <c r="QW92" s="301"/>
      <c r="QX92" s="301"/>
      <c r="QY92" s="301"/>
      <c r="QZ92" s="301"/>
      <c r="RA92" s="301"/>
      <c r="RB92" s="301"/>
      <c r="RC92" s="301"/>
      <c r="RD92" s="301"/>
      <c r="RE92" s="301"/>
      <c r="RF92" s="301"/>
      <c r="RG92" s="301"/>
      <c r="RH92" s="301"/>
      <c r="RI92" s="301"/>
      <c r="RJ92" s="301"/>
      <c r="RK92" s="301"/>
      <c r="RL92" s="301"/>
      <c r="RM92" s="301"/>
      <c r="RN92" s="301"/>
      <c r="RO92" s="301"/>
      <c r="RP92" s="301"/>
      <c r="RQ92" s="301"/>
      <c r="RR92" s="301"/>
      <c r="RS92" s="301"/>
      <c r="RT92" s="301"/>
      <c r="RU92" s="301"/>
      <c r="RV92" s="301"/>
      <c r="RW92" s="301"/>
      <c r="RX92" s="301"/>
      <c r="RY92" s="301"/>
      <c r="RZ92" s="301"/>
      <c r="SA92" s="301"/>
      <c r="SB92" s="301"/>
      <c r="SC92" s="301"/>
      <c r="SD92" s="301"/>
      <c r="SE92" s="301"/>
      <c r="SF92" s="301"/>
      <c r="SG92" s="301"/>
      <c r="SH92" s="301"/>
      <c r="SI92" s="301"/>
      <c r="SJ92" s="301"/>
      <c r="SK92" s="301"/>
      <c r="SL92" s="301"/>
      <c r="SM92" s="301"/>
      <c r="SN92" s="301"/>
      <c r="SO92" s="301"/>
      <c r="SP92" s="301"/>
      <c r="SQ92" s="301"/>
      <c r="SR92" s="301"/>
      <c r="SS92" s="301"/>
      <c r="ST92" s="301"/>
      <c r="SU92" s="301"/>
      <c r="SV92" s="301"/>
      <c r="SW92" s="301"/>
      <c r="SX92" s="301"/>
      <c r="SY92" s="301"/>
      <c r="SZ92" s="301"/>
      <c r="TA92" s="301"/>
      <c r="TB92" s="301"/>
      <c r="TC92" s="301"/>
      <c r="TD92" s="301"/>
      <c r="TE92" s="301"/>
      <c r="TF92" s="301"/>
      <c r="TG92" s="301"/>
      <c r="TH92" s="301"/>
      <c r="TI92" s="301"/>
      <c r="TJ92" s="301"/>
      <c r="TK92" s="301"/>
      <c r="TL92" s="301"/>
      <c r="TM92" s="301"/>
      <c r="TN92" s="301"/>
      <c r="TO92" s="301"/>
      <c r="TP92" s="301"/>
      <c r="TQ92" s="301"/>
      <c r="TR92" s="301"/>
      <c r="TS92" s="301"/>
      <c r="TT92" s="301"/>
      <c r="TU92" s="301"/>
      <c r="TV92" s="301"/>
      <c r="TW92" s="301"/>
      <c r="TX92" s="301"/>
      <c r="TY92" s="301"/>
      <c r="TZ92" s="301"/>
      <c r="UA92" s="301"/>
      <c r="UB92" s="301"/>
      <c r="UC92" s="301"/>
      <c r="UD92" s="301"/>
      <c r="UE92" s="301"/>
      <c r="UF92" s="301"/>
      <c r="UG92" s="301"/>
      <c r="UH92" s="301"/>
      <c r="UI92" s="301"/>
      <c r="UJ92" s="301"/>
      <c r="UK92" s="301"/>
      <c r="UL92" s="301"/>
      <c r="UM92" s="301"/>
      <c r="UN92" s="301"/>
      <c r="UO92" s="301"/>
      <c r="UP92" s="301"/>
      <c r="UQ92" s="301"/>
      <c r="UR92" s="301"/>
      <c r="US92" s="301"/>
      <c r="UT92" s="301"/>
      <c r="UU92" s="301"/>
      <c r="UV92" s="301"/>
      <c r="UW92" s="301"/>
      <c r="UX92" s="301"/>
      <c r="UY92" s="301"/>
      <c r="UZ92" s="301"/>
      <c r="VA92" s="301"/>
      <c r="VB92" s="301"/>
      <c r="VC92" s="301"/>
      <c r="VD92" s="301"/>
      <c r="VE92" s="301"/>
      <c r="VF92" s="301"/>
      <c r="VG92" s="301"/>
      <c r="VH92" s="301"/>
      <c r="VI92" s="301"/>
      <c r="VJ92" s="301"/>
      <c r="VK92" s="301"/>
      <c r="VL92" s="301"/>
      <c r="VM92" s="301"/>
      <c r="VN92" s="301"/>
      <c r="VO92" s="301"/>
      <c r="VP92" s="301"/>
      <c r="VQ92" s="301"/>
      <c r="VR92" s="301"/>
      <c r="VS92" s="301"/>
      <c r="VT92" s="301"/>
      <c r="VU92" s="301"/>
      <c r="VV92" s="301"/>
      <c r="VW92" s="301"/>
      <c r="VX92" s="301"/>
      <c r="VY92" s="301"/>
      <c r="VZ92" s="301"/>
      <c r="WA92" s="301"/>
      <c r="WB92" s="301"/>
      <c r="WC92" s="301"/>
      <c r="WD92" s="301"/>
      <c r="WE92" s="301"/>
      <c r="WF92" s="301"/>
      <c r="WG92" s="301"/>
      <c r="WH92" s="301"/>
      <c r="WI92" s="301"/>
      <c r="WJ92" s="301"/>
      <c r="WK92" s="301"/>
      <c r="WL92" s="301"/>
      <c r="WM92" s="301"/>
      <c r="WN92" s="301"/>
      <c r="WO92" s="301"/>
      <c r="WP92" s="301"/>
      <c r="WQ92" s="301"/>
      <c r="WR92" s="301"/>
      <c r="WS92" s="301"/>
      <c r="WT92" s="301"/>
      <c r="WU92" s="301"/>
      <c r="WV92" s="301"/>
      <c r="WW92" s="301"/>
      <c r="WX92" s="301"/>
      <c r="WY92" s="301"/>
      <c r="WZ92" s="301"/>
      <c r="XA92" s="301"/>
      <c r="XB92" s="301"/>
      <c r="XC92" s="301"/>
      <c r="XD92" s="301"/>
      <c r="XE92" s="301"/>
      <c r="XF92" s="301"/>
      <c r="XG92" s="301"/>
      <c r="XH92" s="301"/>
      <c r="XI92" s="301"/>
      <c r="XJ92" s="301"/>
      <c r="XK92" s="301"/>
      <c r="XL92" s="301"/>
      <c r="XM92" s="301"/>
      <c r="XN92" s="301"/>
      <c r="XO92" s="301"/>
      <c r="XP92" s="301"/>
      <c r="XQ92" s="301"/>
      <c r="XR92" s="301"/>
      <c r="XS92" s="301"/>
      <c r="XT92" s="301"/>
      <c r="XU92" s="301"/>
      <c r="XV92" s="301"/>
      <c r="XW92" s="301"/>
      <c r="XX92" s="301"/>
      <c r="XY92" s="301"/>
      <c r="XZ92" s="301"/>
      <c r="YA92" s="301"/>
      <c r="YB92" s="301"/>
      <c r="YC92" s="301"/>
      <c r="YD92" s="301"/>
      <c r="YE92" s="301"/>
      <c r="YF92" s="301"/>
      <c r="YG92" s="301"/>
      <c r="YH92" s="301"/>
      <c r="YI92" s="301"/>
      <c r="YJ92" s="301"/>
      <c r="YK92" s="301"/>
      <c r="YL92" s="301"/>
      <c r="YM92" s="301"/>
      <c r="YN92" s="301"/>
      <c r="YO92" s="301"/>
      <c r="YP92" s="301"/>
      <c r="YQ92" s="301"/>
      <c r="YR92" s="301"/>
      <c r="YS92" s="301"/>
      <c r="YT92" s="301"/>
      <c r="YU92" s="301"/>
      <c r="YV92" s="301"/>
      <c r="YW92" s="301"/>
      <c r="YX92" s="301"/>
      <c r="YY92" s="301"/>
      <c r="YZ92" s="301"/>
      <c r="ZA92" s="301"/>
      <c r="ZB92" s="301"/>
      <c r="ZC92" s="301"/>
      <c r="ZD92" s="301"/>
      <c r="ZE92" s="301"/>
      <c r="ZF92" s="301"/>
      <c r="ZG92" s="301"/>
      <c r="ZH92" s="301"/>
      <c r="ZI92" s="301"/>
      <c r="ZJ92" s="301"/>
      <c r="ZK92" s="301"/>
      <c r="ZL92" s="301"/>
      <c r="ZM92" s="301"/>
      <c r="ZN92" s="301"/>
      <c r="ZO92" s="301"/>
      <c r="ZP92" s="301"/>
      <c r="ZQ92" s="301"/>
      <c r="ZR92" s="301"/>
      <c r="ZS92" s="301"/>
      <c r="ZT92" s="301"/>
      <c r="ZU92" s="301"/>
      <c r="ZV92" s="301"/>
      <c r="ZW92" s="301"/>
      <c r="ZX92" s="301"/>
      <c r="ZY92" s="301"/>
      <c r="ZZ92" s="301"/>
      <c r="AAA92" s="301"/>
      <c r="AAB92" s="301"/>
      <c r="AAC92" s="301"/>
      <c r="AAD92" s="301"/>
      <c r="AAE92" s="301"/>
      <c r="AAF92" s="301"/>
      <c r="AAG92" s="301"/>
      <c r="AAH92" s="301"/>
      <c r="AAI92" s="301"/>
      <c r="AAJ92" s="301"/>
      <c r="AAK92" s="301"/>
      <c r="AAL92" s="301"/>
      <c r="AAM92" s="301"/>
      <c r="AAN92" s="301"/>
      <c r="AAO92" s="301"/>
      <c r="AAP92" s="301"/>
      <c r="AAQ92" s="301"/>
      <c r="AAR92" s="301"/>
      <c r="AAS92" s="301"/>
      <c r="AAT92" s="301"/>
      <c r="AAU92" s="301"/>
      <c r="AAV92" s="301"/>
      <c r="AAW92" s="301"/>
      <c r="AAX92" s="301"/>
      <c r="AAY92" s="301"/>
      <c r="AAZ92" s="301"/>
      <c r="ABA92" s="301"/>
      <c r="ABB92" s="301"/>
      <c r="ABC92" s="301"/>
      <c r="ABD92" s="301"/>
      <c r="ABE92" s="301"/>
      <c r="ABF92" s="301"/>
      <c r="ABG92" s="301"/>
      <c r="ABH92" s="301"/>
      <c r="ABI92" s="301"/>
      <c r="ABJ92" s="301"/>
      <c r="ABK92" s="301"/>
      <c r="ABL92" s="301"/>
      <c r="ABM92" s="301"/>
      <c r="ABN92" s="301"/>
      <c r="ABO92" s="301"/>
      <c r="ABP92" s="301"/>
      <c r="ABQ92" s="301"/>
      <c r="ABR92" s="301"/>
      <c r="ABS92" s="301"/>
      <c r="ABT92" s="301"/>
      <c r="ABU92" s="301"/>
      <c r="ABV92" s="301"/>
      <c r="ABW92" s="301"/>
      <c r="ABX92" s="301"/>
      <c r="ABY92" s="301"/>
      <c r="ABZ92" s="301"/>
      <c r="ACA92" s="301"/>
      <c r="ACB92" s="301"/>
      <c r="ACC92" s="301"/>
      <c r="ACD92" s="301"/>
      <c r="ACE92" s="301"/>
      <c r="ACF92" s="301"/>
      <c r="ACG92" s="301"/>
      <c r="ACH92" s="301"/>
      <c r="ACI92" s="301"/>
      <c r="ACJ92" s="301"/>
      <c r="ACK92" s="301"/>
      <c r="ACL92" s="301"/>
      <c r="ACM92" s="301"/>
      <c r="ACN92" s="301"/>
      <c r="ACO92" s="301"/>
      <c r="ACP92" s="301"/>
      <c r="ACQ92" s="301"/>
      <c r="ACR92" s="301"/>
      <c r="ACS92" s="301"/>
      <c r="ACT92" s="301"/>
      <c r="ACU92" s="301"/>
      <c r="ACV92" s="301"/>
      <c r="ACW92" s="301"/>
      <c r="ACX92" s="301"/>
      <c r="ACY92" s="301"/>
      <c r="ACZ92" s="301"/>
      <c r="ADA92" s="301"/>
      <c r="ADB92" s="301"/>
      <c r="ADC92" s="301"/>
      <c r="ADD92" s="301"/>
      <c r="ADE92" s="301"/>
      <c r="ADF92" s="301"/>
      <c r="ADG92" s="301"/>
      <c r="ADH92" s="301"/>
      <c r="ADI92" s="301"/>
      <c r="ADJ92" s="301"/>
      <c r="ADK92" s="301"/>
      <c r="ADL92" s="301"/>
      <c r="ADM92" s="301"/>
      <c r="ADN92" s="301"/>
      <c r="ADO92" s="301"/>
      <c r="ADP92" s="301"/>
      <c r="ADQ92" s="301"/>
      <c r="ADR92" s="301"/>
      <c r="ADS92" s="301"/>
      <c r="ADT92" s="301"/>
      <c r="ADU92" s="301"/>
      <c r="ADV92" s="301"/>
      <c r="ADW92" s="301"/>
      <c r="ADX92" s="301"/>
      <c r="ADY92" s="301"/>
      <c r="ADZ92" s="301"/>
      <c r="AEA92" s="301"/>
      <c r="AEB92" s="301"/>
      <c r="AEC92" s="301"/>
      <c r="AED92" s="301"/>
      <c r="AEE92" s="301"/>
      <c r="AEF92" s="301"/>
      <c r="AEG92" s="301"/>
      <c r="AEH92" s="301"/>
      <c r="AEI92" s="301"/>
      <c r="AEJ92" s="301"/>
      <c r="AEK92" s="301"/>
      <c r="AEL92" s="301"/>
      <c r="AEM92" s="301"/>
      <c r="AEN92" s="301"/>
      <c r="AEO92" s="301"/>
      <c r="AEP92" s="301"/>
      <c r="AEQ92" s="301"/>
      <c r="AER92" s="301"/>
      <c r="AES92" s="301"/>
      <c r="AET92" s="301"/>
      <c r="AEU92" s="301"/>
      <c r="AEV92" s="301"/>
      <c r="AEW92" s="301"/>
      <c r="AEX92" s="301"/>
      <c r="AEY92" s="301"/>
      <c r="AEZ92" s="301"/>
      <c r="AFA92" s="301"/>
      <c r="AFB92" s="301"/>
      <c r="AFC92" s="301"/>
      <c r="AFD92" s="301"/>
      <c r="AFE92" s="301"/>
      <c r="AFF92" s="301"/>
      <c r="AFG92" s="301"/>
      <c r="AFH92" s="301"/>
      <c r="AFI92" s="301"/>
      <c r="AFJ92" s="301"/>
      <c r="AFK92" s="301"/>
      <c r="AFL92" s="301"/>
      <c r="AFM92" s="301"/>
      <c r="AFN92" s="301"/>
      <c r="AFO92" s="301"/>
      <c r="AFP92" s="301"/>
      <c r="AFQ92" s="301"/>
      <c r="AFR92" s="301"/>
      <c r="AFS92" s="301"/>
      <c r="AFT92" s="301"/>
      <c r="AFU92" s="301"/>
      <c r="AFV92" s="301"/>
      <c r="AFW92" s="301"/>
      <c r="AFX92" s="301"/>
      <c r="AFY92" s="301"/>
      <c r="AFZ92" s="301"/>
      <c r="AGA92" s="301"/>
      <c r="AGB92" s="301"/>
      <c r="AGC92" s="301"/>
      <c r="AGD92" s="301"/>
      <c r="AGE92" s="301"/>
      <c r="AGF92" s="301"/>
      <c r="AGG92" s="301"/>
      <c r="AGH92" s="301"/>
      <c r="AGI92" s="301"/>
      <c r="AGJ92" s="301"/>
      <c r="AGK92" s="301"/>
      <c r="AGL92" s="301"/>
      <c r="AGM92" s="301"/>
      <c r="AGN92" s="301"/>
      <c r="AGO92" s="301"/>
      <c r="AGP92" s="301"/>
      <c r="AGQ92" s="301"/>
      <c r="AGR92" s="301"/>
      <c r="AGS92" s="301"/>
      <c r="AGT92" s="301"/>
      <c r="AGU92" s="301"/>
      <c r="AGV92" s="301"/>
      <c r="AGW92" s="301"/>
      <c r="AGX92" s="301"/>
      <c r="AGY92" s="301"/>
      <c r="AGZ92" s="301"/>
      <c r="AHA92" s="301"/>
      <c r="AHB92" s="301"/>
      <c r="AHC92" s="301"/>
      <c r="AHD92" s="301"/>
      <c r="AHE92" s="301"/>
      <c r="AHF92" s="301"/>
      <c r="AHG92" s="301"/>
      <c r="AHH92" s="301"/>
      <c r="AHI92" s="301"/>
      <c r="AHJ92" s="301"/>
      <c r="AHK92" s="301"/>
      <c r="AHL92" s="301"/>
      <c r="AHM92" s="301"/>
      <c r="AHN92" s="301"/>
      <c r="AHO92" s="301"/>
      <c r="AHP92" s="301"/>
      <c r="AHQ92" s="301"/>
      <c r="AHR92" s="301"/>
      <c r="AHS92" s="301"/>
      <c r="AHT92" s="301"/>
      <c r="AHU92" s="301"/>
      <c r="AHV92" s="301"/>
      <c r="AHW92" s="301"/>
      <c r="AHX92" s="301"/>
      <c r="AHY92" s="301"/>
      <c r="AHZ92" s="301"/>
      <c r="AIA92" s="301"/>
      <c r="AIB92" s="301"/>
      <c r="AIC92" s="301"/>
      <c r="AID92" s="301"/>
      <c r="AIE92" s="301"/>
      <c r="AIF92" s="301"/>
      <c r="AIG92" s="301"/>
      <c r="AIH92" s="301"/>
      <c r="AII92" s="301"/>
      <c r="AIJ92" s="301"/>
      <c r="AIK92" s="301"/>
      <c r="AIL92" s="301"/>
      <c r="AIM92" s="301"/>
      <c r="AIN92" s="301"/>
      <c r="AIO92" s="301"/>
      <c r="AIP92" s="301"/>
      <c r="AIQ92" s="301"/>
      <c r="AIR92" s="301"/>
      <c r="AIS92" s="301"/>
      <c r="AIT92" s="301"/>
      <c r="AIU92" s="301"/>
      <c r="AIV92" s="301"/>
      <c r="AIW92" s="301"/>
      <c r="AIX92" s="301"/>
      <c r="AIY92" s="301"/>
      <c r="AIZ92" s="301"/>
      <c r="AJA92" s="301"/>
      <c r="AJB92" s="301"/>
      <c r="AJC92" s="301"/>
      <c r="AJD92" s="301"/>
      <c r="AJE92" s="301"/>
      <c r="AJF92" s="301"/>
      <c r="AJG92" s="301"/>
      <c r="AJH92" s="301"/>
      <c r="AJI92" s="301"/>
      <c r="AJJ92" s="301"/>
      <c r="AJK92" s="301"/>
      <c r="AJL92" s="301"/>
      <c r="AJM92" s="301"/>
      <c r="AJN92" s="301"/>
      <c r="AJO92" s="301"/>
      <c r="AJP92" s="301"/>
      <c r="AJQ92" s="301"/>
      <c r="AJR92" s="301"/>
      <c r="AJS92" s="301"/>
      <c r="AJT92" s="301"/>
      <c r="AJU92" s="301"/>
      <c r="AJV92" s="301"/>
      <c r="AJW92" s="301"/>
      <c r="AJX92" s="301"/>
      <c r="AJY92" s="301"/>
      <c r="AJZ92" s="301"/>
      <c r="AKA92" s="301"/>
      <c r="AKB92" s="301"/>
      <c r="AKC92" s="301"/>
      <c r="AKD92" s="301"/>
      <c r="AKE92" s="301"/>
      <c r="AKF92" s="301"/>
      <c r="AKG92" s="301"/>
      <c r="AKH92" s="301"/>
      <c r="AKI92" s="301"/>
      <c r="AKJ92" s="301"/>
      <c r="AKK92" s="301"/>
      <c r="AKL92" s="301"/>
      <c r="AKM92" s="301"/>
      <c r="AKN92" s="301"/>
      <c r="AKO92" s="301"/>
      <c r="AKP92" s="301"/>
      <c r="AKQ92" s="301"/>
      <c r="AKR92" s="301"/>
      <c r="AKS92" s="301"/>
      <c r="AKT92" s="301"/>
      <c r="AKU92" s="301"/>
      <c r="AKV92" s="301"/>
      <c r="AKW92" s="301"/>
      <c r="AKX92" s="301"/>
      <c r="AKY92" s="301"/>
      <c r="AKZ92" s="301"/>
      <c r="ALA92" s="301"/>
      <c r="ALB92" s="301"/>
      <c r="ALC92" s="301"/>
      <c r="ALD92" s="301"/>
      <c r="ALE92" s="301"/>
      <c r="ALF92" s="301"/>
      <c r="ALG92" s="301"/>
      <c r="ALH92" s="301"/>
      <c r="ALI92" s="301"/>
      <c r="ALJ92" s="301"/>
      <c r="ALK92" s="301"/>
      <c r="ALL92" s="301"/>
      <c r="ALM92" s="301"/>
      <c r="ALN92" s="301"/>
      <c r="ALO92" s="301"/>
      <c r="ALP92" s="301"/>
      <c r="ALQ92" s="301"/>
      <c r="ALR92" s="301"/>
      <c r="ALS92" s="301"/>
      <c r="ALT92" s="301"/>
      <c r="ALU92" s="301"/>
      <c r="ALV92" s="301"/>
      <c r="ALW92" s="301"/>
      <c r="ALX92" s="301"/>
      <c r="ALY92" s="301"/>
      <c r="ALZ92" s="301"/>
      <c r="AMA92" s="301"/>
      <c r="AMB92" s="301"/>
      <c r="AMC92" s="301"/>
      <c r="AMD92" s="301"/>
      <c r="AME92" s="301"/>
      <c r="AMF92" s="301"/>
      <c r="AMG92" s="301"/>
      <c r="AMH92" s="301"/>
      <c r="AMI92" s="301"/>
      <c r="AMJ92" s="301"/>
      <c r="AMK92" s="301"/>
    </row>
    <row r="93" spans="1:1025" ht="24.75" customHeight="1" thickBot="1" x14ac:dyDescent="0.25">
      <c r="A93" s="382" t="s">
        <v>102</v>
      </c>
      <c r="B93" s="383"/>
      <c r="C93" s="383"/>
      <c r="D93" s="384"/>
      <c r="E93" s="385"/>
      <c r="F93" s="338">
        <f>F67+F79+F91+F85</f>
        <v>13120.495404553536</v>
      </c>
      <c r="H93" s="301"/>
      <c r="I93" s="301"/>
      <c r="J93" s="301"/>
      <c r="K93" s="301"/>
      <c r="L93" s="301"/>
      <c r="M93" s="301"/>
      <c r="N93" s="301"/>
      <c r="O93" s="301"/>
      <c r="P93" s="301"/>
      <c r="Q93" s="301"/>
      <c r="R93" s="301"/>
      <c r="S93" s="301"/>
      <c r="T93" s="301"/>
      <c r="U93" s="301"/>
      <c r="V93" s="301"/>
      <c r="W93" s="301"/>
      <c r="X93" s="301"/>
      <c r="Y93" s="301"/>
      <c r="Z93" s="301"/>
      <c r="AA93" s="301"/>
      <c r="AB93" s="301"/>
      <c r="AC93" s="301"/>
      <c r="AD93" s="301"/>
      <c r="AE93" s="301"/>
      <c r="AF93" s="301"/>
      <c r="AG93" s="301"/>
      <c r="AH93" s="301"/>
      <c r="AI93" s="301"/>
      <c r="AJ93" s="301"/>
      <c r="AK93" s="301"/>
      <c r="AL93" s="301"/>
      <c r="AM93" s="301"/>
      <c r="AN93" s="301"/>
      <c r="AO93" s="301"/>
      <c r="AP93" s="301"/>
      <c r="AQ93" s="301"/>
      <c r="AR93" s="301"/>
      <c r="AS93" s="301"/>
      <c r="AT93" s="301"/>
      <c r="AU93" s="301"/>
      <c r="AV93" s="301"/>
      <c r="AW93" s="301"/>
      <c r="AX93" s="301"/>
      <c r="AY93" s="301"/>
      <c r="AZ93" s="301"/>
      <c r="BA93" s="301"/>
      <c r="BB93" s="301"/>
      <c r="BC93" s="301"/>
      <c r="BD93" s="301"/>
      <c r="BE93" s="301"/>
      <c r="BF93" s="301"/>
      <c r="BG93" s="301"/>
      <c r="BH93" s="301"/>
      <c r="BI93" s="301"/>
      <c r="BJ93" s="301"/>
      <c r="BK93" s="301"/>
      <c r="BL93" s="301"/>
      <c r="BM93" s="301"/>
      <c r="BN93" s="301"/>
      <c r="BO93" s="301"/>
      <c r="BP93" s="301"/>
      <c r="BQ93" s="301"/>
      <c r="BR93" s="301"/>
      <c r="BS93" s="301"/>
      <c r="BT93" s="301"/>
      <c r="BU93" s="301"/>
      <c r="BV93" s="301"/>
      <c r="BW93" s="301"/>
      <c r="BX93" s="301"/>
      <c r="BY93" s="301"/>
      <c r="BZ93" s="301"/>
      <c r="CA93" s="301"/>
      <c r="CB93" s="301"/>
      <c r="CC93" s="301"/>
      <c r="CD93" s="301"/>
      <c r="CE93" s="301"/>
      <c r="CF93" s="301"/>
      <c r="CG93" s="301"/>
      <c r="CH93" s="301"/>
      <c r="CI93" s="301"/>
      <c r="CJ93" s="301"/>
      <c r="CK93" s="301"/>
      <c r="CL93" s="301"/>
      <c r="CM93" s="301"/>
      <c r="CN93" s="301"/>
      <c r="CO93" s="301"/>
      <c r="CP93" s="301"/>
      <c r="CQ93" s="301"/>
      <c r="CR93" s="301"/>
      <c r="CS93" s="301"/>
      <c r="CT93" s="301"/>
      <c r="CU93" s="301"/>
      <c r="CV93" s="301"/>
      <c r="CW93" s="301"/>
      <c r="CX93" s="301"/>
      <c r="CY93" s="301"/>
      <c r="CZ93" s="301"/>
      <c r="DA93" s="301"/>
      <c r="DB93" s="301"/>
      <c r="DC93" s="301"/>
      <c r="DD93" s="301"/>
      <c r="DE93" s="301"/>
      <c r="DF93" s="301"/>
      <c r="DG93" s="301"/>
      <c r="DH93" s="301"/>
      <c r="DI93" s="301"/>
      <c r="DJ93" s="301"/>
      <c r="DK93" s="301"/>
      <c r="DL93" s="301"/>
      <c r="DM93" s="301"/>
      <c r="DN93" s="301"/>
      <c r="DO93" s="301"/>
      <c r="DP93" s="301"/>
      <c r="DQ93" s="301"/>
      <c r="DR93" s="301"/>
      <c r="DS93" s="301"/>
      <c r="DT93" s="301"/>
      <c r="DU93" s="301"/>
      <c r="DV93" s="301"/>
      <c r="DW93" s="301"/>
      <c r="DX93" s="301"/>
      <c r="DY93" s="301"/>
      <c r="DZ93" s="301"/>
      <c r="EA93" s="301"/>
      <c r="EB93" s="301"/>
      <c r="EC93" s="301"/>
      <c r="ED93" s="301"/>
      <c r="EE93" s="301"/>
      <c r="EF93" s="301"/>
      <c r="EG93" s="301"/>
      <c r="EH93" s="301"/>
      <c r="EI93" s="301"/>
      <c r="EJ93" s="301"/>
      <c r="EK93" s="301"/>
      <c r="EL93" s="301"/>
      <c r="EM93" s="301"/>
      <c r="EN93" s="301"/>
      <c r="EO93" s="301"/>
      <c r="EP93" s="301"/>
      <c r="EQ93" s="301"/>
      <c r="ER93" s="301"/>
      <c r="ES93" s="301"/>
      <c r="ET93" s="301"/>
      <c r="EU93" s="301"/>
      <c r="EV93" s="301"/>
      <c r="EW93" s="301"/>
      <c r="EX93" s="301"/>
      <c r="EY93" s="301"/>
      <c r="EZ93" s="301"/>
      <c r="FA93" s="301"/>
      <c r="FB93" s="301"/>
      <c r="FC93" s="301"/>
      <c r="FD93" s="301"/>
      <c r="FE93" s="301"/>
      <c r="FF93" s="301"/>
      <c r="FG93" s="301"/>
      <c r="FH93" s="301"/>
      <c r="FI93" s="301"/>
      <c r="FJ93" s="301"/>
      <c r="FK93" s="301"/>
      <c r="FL93" s="301"/>
      <c r="FM93" s="301"/>
      <c r="FN93" s="301"/>
      <c r="FO93" s="301"/>
      <c r="FP93" s="301"/>
      <c r="FQ93" s="301"/>
      <c r="FR93" s="301"/>
      <c r="FS93" s="301"/>
      <c r="FT93" s="301"/>
      <c r="FU93" s="301"/>
      <c r="FV93" s="301"/>
      <c r="FW93" s="301"/>
      <c r="FX93" s="301"/>
      <c r="FY93" s="301"/>
      <c r="FZ93" s="301"/>
      <c r="GA93" s="301"/>
      <c r="GB93" s="301"/>
      <c r="GC93" s="301"/>
      <c r="GD93" s="301"/>
      <c r="GE93" s="301"/>
      <c r="GF93" s="301"/>
      <c r="GG93" s="301"/>
      <c r="GH93" s="301"/>
      <c r="GI93" s="301"/>
      <c r="GJ93" s="301"/>
      <c r="GK93" s="301"/>
      <c r="GL93" s="301"/>
      <c r="GM93" s="301"/>
      <c r="GN93" s="301"/>
      <c r="GO93" s="301"/>
      <c r="GP93" s="301"/>
      <c r="GQ93" s="301"/>
      <c r="GR93" s="301"/>
      <c r="GS93" s="301"/>
      <c r="GT93" s="301"/>
      <c r="GU93" s="301"/>
      <c r="GV93" s="301"/>
      <c r="GW93" s="301"/>
      <c r="GX93" s="301"/>
      <c r="GY93" s="301"/>
      <c r="GZ93" s="301"/>
      <c r="HA93" s="301"/>
      <c r="HB93" s="301"/>
      <c r="HC93" s="301"/>
      <c r="HD93" s="301"/>
      <c r="HE93" s="301"/>
      <c r="HF93" s="301"/>
      <c r="HG93" s="301"/>
      <c r="HH93" s="301"/>
      <c r="HI93" s="301"/>
      <c r="HJ93" s="301"/>
      <c r="HK93" s="301"/>
      <c r="HL93" s="301"/>
      <c r="HM93" s="301"/>
      <c r="HN93" s="301"/>
      <c r="HO93" s="301"/>
      <c r="HP93" s="301"/>
      <c r="HQ93" s="301"/>
      <c r="HR93" s="301"/>
      <c r="HS93" s="301"/>
      <c r="HT93" s="301"/>
      <c r="HU93" s="301"/>
      <c r="HV93" s="301"/>
      <c r="HW93" s="301"/>
      <c r="HX93" s="301"/>
      <c r="HY93" s="301"/>
      <c r="HZ93" s="301"/>
      <c r="IA93" s="301"/>
      <c r="IB93" s="301"/>
      <c r="IC93" s="301"/>
      <c r="ID93" s="301"/>
      <c r="IE93" s="301"/>
      <c r="IF93" s="301"/>
      <c r="IG93" s="301"/>
      <c r="IH93" s="301"/>
      <c r="II93" s="301"/>
      <c r="IJ93" s="301"/>
      <c r="IK93" s="301"/>
      <c r="IL93" s="301"/>
      <c r="IM93" s="301"/>
      <c r="IN93" s="301"/>
      <c r="IO93" s="301"/>
      <c r="IP93" s="301"/>
      <c r="IQ93" s="301"/>
      <c r="IR93" s="301"/>
      <c r="IS93" s="301"/>
      <c r="IT93" s="301"/>
      <c r="IU93" s="301"/>
      <c r="IV93" s="301"/>
      <c r="IW93" s="301"/>
      <c r="IX93" s="301"/>
      <c r="IY93" s="301"/>
      <c r="IZ93" s="301"/>
      <c r="JA93" s="301"/>
      <c r="JB93" s="301"/>
      <c r="JC93" s="301"/>
      <c r="JD93" s="301"/>
      <c r="JE93" s="301"/>
      <c r="JF93" s="301"/>
      <c r="JG93" s="301"/>
      <c r="JH93" s="301"/>
      <c r="JI93" s="301"/>
      <c r="JJ93" s="301"/>
      <c r="JK93" s="301"/>
      <c r="JL93" s="301"/>
      <c r="JM93" s="301"/>
      <c r="JN93" s="301"/>
      <c r="JO93" s="301"/>
      <c r="JP93" s="301"/>
      <c r="JQ93" s="301"/>
      <c r="JR93" s="301"/>
      <c r="JS93" s="301"/>
      <c r="JT93" s="301"/>
      <c r="JU93" s="301"/>
      <c r="JV93" s="301"/>
      <c r="JW93" s="301"/>
      <c r="JX93" s="301"/>
      <c r="JY93" s="301"/>
      <c r="JZ93" s="301"/>
      <c r="KA93" s="301"/>
      <c r="KB93" s="301"/>
      <c r="KC93" s="301"/>
      <c r="KD93" s="301"/>
      <c r="KE93" s="301"/>
      <c r="KF93" s="301"/>
      <c r="KG93" s="301"/>
      <c r="KH93" s="301"/>
      <c r="KI93" s="301"/>
      <c r="KJ93" s="301"/>
      <c r="KK93" s="301"/>
      <c r="KL93" s="301"/>
      <c r="KM93" s="301"/>
      <c r="KN93" s="301"/>
      <c r="KO93" s="301"/>
      <c r="KP93" s="301"/>
      <c r="KQ93" s="301"/>
      <c r="KR93" s="301"/>
      <c r="KS93" s="301"/>
      <c r="KT93" s="301"/>
      <c r="KU93" s="301"/>
      <c r="KV93" s="301"/>
      <c r="KW93" s="301"/>
      <c r="KX93" s="301"/>
      <c r="KY93" s="301"/>
      <c r="KZ93" s="301"/>
      <c r="LA93" s="301"/>
      <c r="LB93" s="301"/>
      <c r="LC93" s="301"/>
      <c r="LD93" s="301"/>
      <c r="LE93" s="301"/>
      <c r="LF93" s="301"/>
      <c r="LG93" s="301"/>
      <c r="LH93" s="301"/>
      <c r="LI93" s="301"/>
      <c r="LJ93" s="301"/>
      <c r="LK93" s="301"/>
      <c r="LL93" s="301"/>
      <c r="LM93" s="301"/>
      <c r="LN93" s="301"/>
      <c r="LO93" s="301"/>
      <c r="LP93" s="301"/>
      <c r="LQ93" s="301"/>
      <c r="LR93" s="301"/>
      <c r="LS93" s="301"/>
      <c r="LT93" s="301"/>
      <c r="LU93" s="301"/>
      <c r="LV93" s="301"/>
      <c r="LW93" s="301"/>
      <c r="LX93" s="301"/>
      <c r="LY93" s="301"/>
      <c r="LZ93" s="301"/>
      <c r="MA93" s="301"/>
      <c r="MB93" s="301"/>
      <c r="MC93" s="301"/>
      <c r="MD93" s="301"/>
      <c r="ME93" s="301"/>
      <c r="MF93" s="301"/>
      <c r="MG93" s="301"/>
      <c r="MH93" s="301"/>
      <c r="MI93" s="301"/>
      <c r="MJ93" s="301"/>
      <c r="MK93" s="301"/>
      <c r="ML93" s="301"/>
      <c r="MM93" s="301"/>
      <c r="MN93" s="301"/>
      <c r="MO93" s="301"/>
      <c r="MP93" s="301"/>
      <c r="MQ93" s="301"/>
      <c r="MR93" s="301"/>
      <c r="MS93" s="301"/>
      <c r="MT93" s="301"/>
      <c r="MU93" s="301"/>
      <c r="MV93" s="301"/>
      <c r="MW93" s="301"/>
      <c r="MX93" s="301"/>
      <c r="MY93" s="301"/>
      <c r="MZ93" s="301"/>
      <c r="NA93" s="301"/>
      <c r="NB93" s="301"/>
      <c r="NC93" s="301"/>
      <c r="ND93" s="301"/>
      <c r="NE93" s="301"/>
      <c r="NF93" s="301"/>
      <c r="NG93" s="301"/>
      <c r="NH93" s="301"/>
      <c r="NI93" s="301"/>
      <c r="NJ93" s="301"/>
      <c r="NK93" s="301"/>
      <c r="NL93" s="301"/>
      <c r="NM93" s="301"/>
      <c r="NN93" s="301"/>
      <c r="NO93" s="301"/>
      <c r="NP93" s="301"/>
      <c r="NQ93" s="301"/>
      <c r="NR93" s="301"/>
      <c r="NS93" s="301"/>
      <c r="NT93" s="301"/>
      <c r="NU93" s="301"/>
      <c r="NV93" s="301"/>
      <c r="NW93" s="301"/>
      <c r="NX93" s="301"/>
      <c r="NY93" s="301"/>
      <c r="NZ93" s="301"/>
      <c r="OA93" s="301"/>
      <c r="OB93" s="301"/>
      <c r="OC93" s="301"/>
      <c r="OD93" s="301"/>
      <c r="OE93" s="301"/>
      <c r="OF93" s="301"/>
      <c r="OG93" s="301"/>
      <c r="OH93" s="301"/>
      <c r="OI93" s="301"/>
      <c r="OJ93" s="301"/>
      <c r="OK93" s="301"/>
      <c r="OL93" s="301"/>
      <c r="OM93" s="301"/>
      <c r="ON93" s="301"/>
      <c r="OO93" s="301"/>
      <c r="OP93" s="301"/>
      <c r="OQ93" s="301"/>
      <c r="OR93" s="301"/>
      <c r="OS93" s="301"/>
      <c r="OT93" s="301"/>
      <c r="OU93" s="301"/>
      <c r="OV93" s="301"/>
      <c r="OW93" s="301"/>
      <c r="OX93" s="301"/>
      <c r="OY93" s="301"/>
      <c r="OZ93" s="301"/>
      <c r="PA93" s="301"/>
      <c r="PB93" s="301"/>
      <c r="PC93" s="301"/>
      <c r="PD93" s="301"/>
      <c r="PE93" s="301"/>
      <c r="PF93" s="301"/>
      <c r="PG93" s="301"/>
      <c r="PH93" s="301"/>
      <c r="PI93" s="301"/>
      <c r="PJ93" s="301"/>
      <c r="PK93" s="301"/>
      <c r="PL93" s="301"/>
      <c r="PM93" s="301"/>
      <c r="PN93" s="301"/>
      <c r="PO93" s="301"/>
      <c r="PP93" s="301"/>
      <c r="PQ93" s="301"/>
      <c r="PR93" s="301"/>
      <c r="PS93" s="301"/>
      <c r="PT93" s="301"/>
      <c r="PU93" s="301"/>
      <c r="PV93" s="301"/>
      <c r="PW93" s="301"/>
      <c r="PX93" s="301"/>
      <c r="PY93" s="301"/>
      <c r="PZ93" s="301"/>
      <c r="QA93" s="301"/>
      <c r="QB93" s="301"/>
      <c r="QC93" s="301"/>
      <c r="QD93" s="301"/>
      <c r="QE93" s="301"/>
      <c r="QF93" s="301"/>
      <c r="QG93" s="301"/>
      <c r="QH93" s="301"/>
      <c r="QI93" s="301"/>
      <c r="QJ93" s="301"/>
      <c r="QK93" s="301"/>
      <c r="QL93" s="301"/>
      <c r="QM93" s="301"/>
      <c r="QN93" s="301"/>
      <c r="QO93" s="301"/>
      <c r="QP93" s="301"/>
      <c r="QQ93" s="301"/>
      <c r="QR93" s="301"/>
      <c r="QS93" s="301"/>
      <c r="QT93" s="301"/>
      <c r="QU93" s="301"/>
      <c r="QV93" s="301"/>
      <c r="QW93" s="301"/>
      <c r="QX93" s="301"/>
      <c r="QY93" s="301"/>
      <c r="QZ93" s="301"/>
      <c r="RA93" s="301"/>
      <c r="RB93" s="301"/>
      <c r="RC93" s="301"/>
      <c r="RD93" s="301"/>
      <c r="RE93" s="301"/>
      <c r="RF93" s="301"/>
      <c r="RG93" s="301"/>
      <c r="RH93" s="301"/>
      <c r="RI93" s="301"/>
      <c r="RJ93" s="301"/>
      <c r="RK93" s="301"/>
      <c r="RL93" s="301"/>
      <c r="RM93" s="301"/>
      <c r="RN93" s="301"/>
      <c r="RO93" s="301"/>
      <c r="RP93" s="301"/>
      <c r="RQ93" s="301"/>
      <c r="RR93" s="301"/>
      <c r="RS93" s="301"/>
      <c r="RT93" s="301"/>
      <c r="RU93" s="301"/>
      <c r="RV93" s="301"/>
      <c r="RW93" s="301"/>
      <c r="RX93" s="301"/>
      <c r="RY93" s="301"/>
      <c r="RZ93" s="301"/>
      <c r="SA93" s="301"/>
      <c r="SB93" s="301"/>
      <c r="SC93" s="301"/>
      <c r="SD93" s="301"/>
      <c r="SE93" s="301"/>
      <c r="SF93" s="301"/>
      <c r="SG93" s="301"/>
      <c r="SH93" s="301"/>
      <c r="SI93" s="301"/>
      <c r="SJ93" s="301"/>
      <c r="SK93" s="301"/>
      <c r="SL93" s="301"/>
      <c r="SM93" s="301"/>
      <c r="SN93" s="301"/>
      <c r="SO93" s="301"/>
      <c r="SP93" s="301"/>
      <c r="SQ93" s="301"/>
      <c r="SR93" s="301"/>
      <c r="SS93" s="301"/>
      <c r="ST93" s="301"/>
      <c r="SU93" s="301"/>
      <c r="SV93" s="301"/>
      <c r="SW93" s="301"/>
      <c r="SX93" s="301"/>
      <c r="SY93" s="301"/>
      <c r="SZ93" s="301"/>
      <c r="TA93" s="301"/>
      <c r="TB93" s="301"/>
      <c r="TC93" s="301"/>
      <c r="TD93" s="301"/>
      <c r="TE93" s="301"/>
      <c r="TF93" s="301"/>
      <c r="TG93" s="301"/>
      <c r="TH93" s="301"/>
      <c r="TI93" s="301"/>
      <c r="TJ93" s="301"/>
      <c r="TK93" s="301"/>
      <c r="TL93" s="301"/>
      <c r="TM93" s="301"/>
      <c r="TN93" s="301"/>
      <c r="TO93" s="301"/>
      <c r="TP93" s="301"/>
      <c r="TQ93" s="301"/>
      <c r="TR93" s="301"/>
      <c r="TS93" s="301"/>
      <c r="TT93" s="301"/>
      <c r="TU93" s="301"/>
      <c r="TV93" s="301"/>
      <c r="TW93" s="301"/>
      <c r="TX93" s="301"/>
      <c r="TY93" s="301"/>
      <c r="TZ93" s="301"/>
      <c r="UA93" s="301"/>
      <c r="UB93" s="301"/>
      <c r="UC93" s="301"/>
      <c r="UD93" s="301"/>
      <c r="UE93" s="301"/>
      <c r="UF93" s="301"/>
      <c r="UG93" s="301"/>
      <c r="UH93" s="301"/>
      <c r="UI93" s="301"/>
      <c r="UJ93" s="301"/>
      <c r="UK93" s="301"/>
      <c r="UL93" s="301"/>
      <c r="UM93" s="301"/>
      <c r="UN93" s="301"/>
      <c r="UO93" s="301"/>
      <c r="UP93" s="301"/>
      <c r="UQ93" s="301"/>
      <c r="UR93" s="301"/>
      <c r="US93" s="301"/>
      <c r="UT93" s="301"/>
      <c r="UU93" s="301"/>
      <c r="UV93" s="301"/>
      <c r="UW93" s="301"/>
      <c r="UX93" s="301"/>
      <c r="UY93" s="301"/>
      <c r="UZ93" s="301"/>
      <c r="VA93" s="301"/>
      <c r="VB93" s="301"/>
      <c r="VC93" s="301"/>
      <c r="VD93" s="301"/>
      <c r="VE93" s="301"/>
      <c r="VF93" s="301"/>
      <c r="VG93" s="301"/>
      <c r="VH93" s="301"/>
      <c r="VI93" s="301"/>
      <c r="VJ93" s="301"/>
      <c r="VK93" s="301"/>
      <c r="VL93" s="301"/>
      <c r="VM93" s="301"/>
      <c r="VN93" s="301"/>
      <c r="VO93" s="301"/>
      <c r="VP93" s="301"/>
      <c r="VQ93" s="301"/>
      <c r="VR93" s="301"/>
      <c r="VS93" s="301"/>
      <c r="VT93" s="301"/>
      <c r="VU93" s="301"/>
      <c r="VV93" s="301"/>
      <c r="VW93" s="301"/>
      <c r="VX93" s="301"/>
      <c r="VY93" s="301"/>
      <c r="VZ93" s="301"/>
      <c r="WA93" s="301"/>
      <c r="WB93" s="301"/>
      <c r="WC93" s="301"/>
      <c r="WD93" s="301"/>
      <c r="WE93" s="301"/>
      <c r="WF93" s="301"/>
      <c r="WG93" s="301"/>
      <c r="WH93" s="301"/>
      <c r="WI93" s="301"/>
      <c r="WJ93" s="301"/>
      <c r="WK93" s="301"/>
      <c r="WL93" s="301"/>
      <c r="WM93" s="301"/>
      <c r="WN93" s="301"/>
      <c r="WO93" s="301"/>
      <c r="WP93" s="301"/>
      <c r="WQ93" s="301"/>
      <c r="WR93" s="301"/>
      <c r="WS93" s="301"/>
      <c r="WT93" s="301"/>
      <c r="WU93" s="301"/>
      <c r="WV93" s="301"/>
      <c r="WW93" s="301"/>
      <c r="WX93" s="301"/>
      <c r="WY93" s="301"/>
      <c r="WZ93" s="301"/>
      <c r="XA93" s="301"/>
      <c r="XB93" s="301"/>
      <c r="XC93" s="301"/>
      <c r="XD93" s="301"/>
      <c r="XE93" s="301"/>
      <c r="XF93" s="301"/>
      <c r="XG93" s="301"/>
      <c r="XH93" s="301"/>
      <c r="XI93" s="301"/>
      <c r="XJ93" s="301"/>
      <c r="XK93" s="301"/>
      <c r="XL93" s="301"/>
      <c r="XM93" s="301"/>
      <c r="XN93" s="301"/>
      <c r="XO93" s="301"/>
      <c r="XP93" s="301"/>
      <c r="XQ93" s="301"/>
      <c r="XR93" s="301"/>
      <c r="XS93" s="301"/>
      <c r="XT93" s="301"/>
      <c r="XU93" s="301"/>
      <c r="XV93" s="301"/>
      <c r="XW93" s="301"/>
      <c r="XX93" s="301"/>
      <c r="XY93" s="301"/>
      <c r="XZ93" s="301"/>
      <c r="YA93" s="301"/>
      <c r="YB93" s="301"/>
      <c r="YC93" s="301"/>
      <c r="YD93" s="301"/>
      <c r="YE93" s="301"/>
      <c r="YF93" s="301"/>
      <c r="YG93" s="301"/>
      <c r="YH93" s="301"/>
      <c r="YI93" s="301"/>
      <c r="YJ93" s="301"/>
      <c r="YK93" s="301"/>
      <c r="YL93" s="301"/>
      <c r="YM93" s="301"/>
      <c r="YN93" s="301"/>
      <c r="YO93" s="301"/>
      <c r="YP93" s="301"/>
      <c r="YQ93" s="301"/>
      <c r="YR93" s="301"/>
      <c r="YS93" s="301"/>
      <c r="YT93" s="301"/>
      <c r="YU93" s="301"/>
      <c r="YV93" s="301"/>
      <c r="YW93" s="301"/>
      <c r="YX93" s="301"/>
      <c r="YY93" s="301"/>
      <c r="YZ93" s="301"/>
      <c r="ZA93" s="301"/>
      <c r="ZB93" s="301"/>
      <c r="ZC93" s="301"/>
      <c r="ZD93" s="301"/>
      <c r="ZE93" s="301"/>
      <c r="ZF93" s="301"/>
      <c r="ZG93" s="301"/>
      <c r="ZH93" s="301"/>
      <c r="ZI93" s="301"/>
      <c r="ZJ93" s="301"/>
      <c r="ZK93" s="301"/>
      <c r="ZL93" s="301"/>
      <c r="ZM93" s="301"/>
      <c r="ZN93" s="301"/>
      <c r="ZO93" s="301"/>
      <c r="ZP93" s="301"/>
      <c r="ZQ93" s="301"/>
      <c r="ZR93" s="301"/>
      <c r="ZS93" s="301"/>
      <c r="ZT93" s="301"/>
      <c r="ZU93" s="301"/>
      <c r="ZV93" s="301"/>
      <c r="ZW93" s="301"/>
      <c r="ZX93" s="301"/>
      <c r="ZY93" s="301"/>
      <c r="ZZ93" s="301"/>
      <c r="AAA93" s="301"/>
      <c r="AAB93" s="301"/>
      <c r="AAC93" s="301"/>
      <c r="AAD93" s="301"/>
      <c r="AAE93" s="301"/>
      <c r="AAF93" s="301"/>
      <c r="AAG93" s="301"/>
      <c r="AAH93" s="301"/>
      <c r="AAI93" s="301"/>
      <c r="AAJ93" s="301"/>
      <c r="AAK93" s="301"/>
      <c r="AAL93" s="301"/>
      <c r="AAM93" s="301"/>
      <c r="AAN93" s="301"/>
      <c r="AAO93" s="301"/>
      <c r="AAP93" s="301"/>
      <c r="AAQ93" s="301"/>
      <c r="AAR93" s="301"/>
      <c r="AAS93" s="301"/>
      <c r="AAT93" s="301"/>
      <c r="AAU93" s="301"/>
      <c r="AAV93" s="301"/>
      <c r="AAW93" s="301"/>
      <c r="AAX93" s="301"/>
      <c r="AAY93" s="301"/>
      <c r="AAZ93" s="301"/>
      <c r="ABA93" s="301"/>
      <c r="ABB93" s="301"/>
      <c r="ABC93" s="301"/>
      <c r="ABD93" s="301"/>
      <c r="ABE93" s="301"/>
      <c r="ABF93" s="301"/>
      <c r="ABG93" s="301"/>
      <c r="ABH93" s="301"/>
      <c r="ABI93" s="301"/>
      <c r="ABJ93" s="301"/>
      <c r="ABK93" s="301"/>
      <c r="ABL93" s="301"/>
      <c r="ABM93" s="301"/>
      <c r="ABN93" s="301"/>
      <c r="ABO93" s="301"/>
      <c r="ABP93" s="301"/>
      <c r="ABQ93" s="301"/>
      <c r="ABR93" s="301"/>
      <c r="ABS93" s="301"/>
      <c r="ABT93" s="301"/>
      <c r="ABU93" s="301"/>
      <c r="ABV93" s="301"/>
      <c r="ABW93" s="301"/>
      <c r="ABX93" s="301"/>
      <c r="ABY93" s="301"/>
      <c r="ABZ93" s="301"/>
      <c r="ACA93" s="301"/>
      <c r="ACB93" s="301"/>
      <c r="ACC93" s="301"/>
      <c r="ACD93" s="301"/>
      <c r="ACE93" s="301"/>
      <c r="ACF93" s="301"/>
      <c r="ACG93" s="301"/>
      <c r="ACH93" s="301"/>
      <c r="ACI93" s="301"/>
      <c r="ACJ93" s="301"/>
      <c r="ACK93" s="301"/>
      <c r="ACL93" s="301"/>
      <c r="ACM93" s="301"/>
      <c r="ACN93" s="301"/>
      <c r="ACO93" s="301"/>
      <c r="ACP93" s="301"/>
      <c r="ACQ93" s="301"/>
      <c r="ACR93" s="301"/>
      <c r="ACS93" s="301"/>
      <c r="ACT93" s="301"/>
      <c r="ACU93" s="301"/>
      <c r="ACV93" s="301"/>
      <c r="ACW93" s="301"/>
      <c r="ACX93" s="301"/>
      <c r="ACY93" s="301"/>
      <c r="ACZ93" s="301"/>
      <c r="ADA93" s="301"/>
      <c r="ADB93" s="301"/>
      <c r="ADC93" s="301"/>
      <c r="ADD93" s="301"/>
      <c r="ADE93" s="301"/>
      <c r="ADF93" s="301"/>
      <c r="ADG93" s="301"/>
      <c r="ADH93" s="301"/>
      <c r="ADI93" s="301"/>
      <c r="ADJ93" s="301"/>
      <c r="ADK93" s="301"/>
      <c r="ADL93" s="301"/>
      <c r="ADM93" s="301"/>
      <c r="ADN93" s="301"/>
      <c r="ADO93" s="301"/>
      <c r="ADP93" s="301"/>
      <c r="ADQ93" s="301"/>
      <c r="ADR93" s="301"/>
      <c r="ADS93" s="301"/>
      <c r="ADT93" s="301"/>
      <c r="ADU93" s="301"/>
      <c r="ADV93" s="301"/>
      <c r="ADW93" s="301"/>
      <c r="ADX93" s="301"/>
      <c r="ADY93" s="301"/>
      <c r="ADZ93" s="301"/>
      <c r="AEA93" s="301"/>
      <c r="AEB93" s="301"/>
      <c r="AEC93" s="301"/>
      <c r="AED93" s="301"/>
      <c r="AEE93" s="301"/>
      <c r="AEF93" s="301"/>
      <c r="AEG93" s="301"/>
      <c r="AEH93" s="301"/>
      <c r="AEI93" s="301"/>
      <c r="AEJ93" s="301"/>
      <c r="AEK93" s="301"/>
      <c r="AEL93" s="301"/>
      <c r="AEM93" s="301"/>
      <c r="AEN93" s="301"/>
      <c r="AEO93" s="301"/>
      <c r="AEP93" s="301"/>
      <c r="AEQ93" s="301"/>
      <c r="AER93" s="301"/>
      <c r="AES93" s="301"/>
      <c r="AET93" s="301"/>
      <c r="AEU93" s="301"/>
      <c r="AEV93" s="301"/>
      <c r="AEW93" s="301"/>
      <c r="AEX93" s="301"/>
      <c r="AEY93" s="301"/>
      <c r="AEZ93" s="301"/>
      <c r="AFA93" s="301"/>
      <c r="AFB93" s="301"/>
      <c r="AFC93" s="301"/>
      <c r="AFD93" s="301"/>
      <c r="AFE93" s="301"/>
      <c r="AFF93" s="301"/>
      <c r="AFG93" s="301"/>
      <c r="AFH93" s="301"/>
      <c r="AFI93" s="301"/>
      <c r="AFJ93" s="301"/>
      <c r="AFK93" s="301"/>
      <c r="AFL93" s="301"/>
      <c r="AFM93" s="301"/>
      <c r="AFN93" s="301"/>
      <c r="AFO93" s="301"/>
      <c r="AFP93" s="301"/>
      <c r="AFQ93" s="301"/>
      <c r="AFR93" s="301"/>
      <c r="AFS93" s="301"/>
      <c r="AFT93" s="301"/>
      <c r="AFU93" s="301"/>
      <c r="AFV93" s="301"/>
      <c r="AFW93" s="301"/>
      <c r="AFX93" s="301"/>
      <c r="AFY93" s="301"/>
      <c r="AFZ93" s="301"/>
      <c r="AGA93" s="301"/>
      <c r="AGB93" s="301"/>
      <c r="AGC93" s="301"/>
      <c r="AGD93" s="301"/>
      <c r="AGE93" s="301"/>
      <c r="AGF93" s="301"/>
      <c r="AGG93" s="301"/>
      <c r="AGH93" s="301"/>
      <c r="AGI93" s="301"/>
      <c r="AGJ93" s="301"/>
      <c r="AGK93" s="301"/>
      <c r="AGL93" s="301"/>
      <c r="AGM93" s="301"/>
      <c r="AGN93" s="301"/>
      <c r="AGO93" s="301"/>
      <c r="AGP93" s="301"/>
      <c r="AGQ93" s="301"/>
      <c r="AGR93" s="301"/>
      <c r="AGS93" s="301"/>
      <c r="AGT93" s="301"/>
      <c r="AGU93" s="301"/>
      <c r="AGV93" s="301"/>
      <c r="AGW93" s="301"/>
      <c r="AGX93" s="301"/>
      <c r="AGY93" s="301"/>
      <c r="AGZ93" s="301"/>
      <c r="AHA93" s="301"/>
      <c r="AHB93" s="301"/>
      <c r="AHC93" s="301"/>
      <c r="AHD93" s="301"/>
      <c r="AHE93" s="301"/>
      <c r="AHF93" s="301"/>
      <c r="AHG93" s="301"/>
      <c r="AHH93" s="301"/>
      <c r="AHI93" s="301"/>
      <c r="AHJ93" s="301"/>
      <c r="AHK93" s="301"/>
      <c r="AHL93" s="301"/>
      <c r="AHM93" s="301"/>
      <c r="AHN93" s="301"/>
      <c r="AHO93" s="301"/>
      <c r="AHP93" s="301"/>
      <c r="AHQ93" s="301"/>
      <c r="AHR93" s="301"/>
      <c r="AHS93" s="301"/>
      <c r="AHT93" s="301"/>
      <c r="AHU93" s="301"/>
      <c r="AHV93" s="301"/>
      <c r="AHW93" s="301"/>
      <c r="AHX93" s="301"/>
      <c r="AHY93" s="301"/>
      <c r="AHZ93" s="301"/>
      <c r="AIA93" s="301"/>
      <c r="AIB93" s="301"/>
      <c r="AIC93" s="301"/>
      <c r="AID93" s="301"/>
      <c r="AIE93" s="301"/>
      <c r="AIF93" s="301"/>
      <c r="AIG93" s="301"/>
      <c r="AIH93" s="301"/>
      <c r="AII93" s="301"/>
      <c r="AIJ93" s="301"/>
      <c r="AIK93" s="301"/>
      <c r="AIL93" s="301"/>
      <c r="AIM93" s="301"/>
      <c r="AIN93" s="301"/>
      <c r="AIO93" s="301"/>
      <c r="AIP93" s="301"/>
      <c r="AIQ93" s="301"/>
      <c r="AIR93" s="301"/>
      <c r="AIS93" s="301"/>
      <c r="AIT93" s="301"/>
      <c r="AIU93" s="301"/>
      <c r="AIV93" s="301"/>
      <c r="AIW93" s="301"/>
      <c r="AIX93" s="301"/>
      <c r="AIY93" s="301"/>
      <c r="AIZ93" s="301"/>
      <c r="AJA93" s="301"/>
      <c r="AJB93" s="301"/>
      <c r="AJC93" s="301"/>
      <c r="AJD93" s="301"/>
      <c r="AJE93" s="301"/>
      <c r="AJF93" s="301"/>
      <c r="AJG93" s="301"/>
      <c r="AJH93" s="301"/>
      <c r="AJI93" s="301"/>
      <c r="AJJ93" s="301"/>
      <c r="AJK93" s="301"/>
      <c r="AJL93" s="301"/>
      <c r="AJM93" s="301"/>
      <c r="AJN93" s="301"/>
      <c r="AJO93" s="301"/>
      <c r="AJP93" s="301"/>
      <c r="AJQ93" s="301"/>
      <c r="AJR93" s="301"/>
      <c r="AJS93" s="301"/>
      <c r="AJT93" s="301"/>
      <c r="AJU93" s="301"/>
      <c r="AJV93" s="301"/>
      <c r="AJW93" s="301"/>
      <c r="AJX93" s="301"/>
      <c r="AJY93" s="301"/>
      <c r="AJZ93" s="301"/>
      <c r="AKA93" s="301"/>
      <c r="AKB93" s="301"/>
      <c r="AKC93" s="301"/>
      <c r="AKD93" s="301"/>
      <c r="AKE93" s="301"/>
      <c r="AKF93" s="301"/>
      <c r="AKG93" s="301"/>
      <c r="AKH93" s="301"/>
      <c r="AKI93" s="301"/>
      <c r="AKJ93" s="301"/>
      <c r="AKK93" s="301"/>
      <c r="AKL93" s="301"/>
      <c r="AKM93" s="301"/>
      <c r="AKN93" s="301"/>
      <c r="AKO93" s="301"/>
      <c r="AKP93" s="301"/>
      <c r="AKQ93" s="301"/>
      <c r="AKR93" s="301"/>
      <c r="AKS93" s="301"/>
      <c r="AKT93" s="301"/>
      <c r="AKU93" s="301"/>
      <c r="AKV93" s="301"/>
      <c r="AKW93" s="301"/>
      <c r="AKX93" s="301"/>
      <c r="AKY93" s="301"/>
      <c r="AKZ93" s="301"/>
      <c r="ALA93" s="301"/>
      <c r="ALB93" s="301"/>
      <c r="ALC93" s="301"/>
      <c r="ALD93" s="301"/>
      <c r="ALE93" s="301"/>
      <c r="ALF93" s="301"/>
      <c r="ALG93" s="301"/>
      <c r="ALH93" s="301"/>
      <c r="ALI93" s="301"/>
      <c r="ALJ93" s="301"/>
      <c r="ALK93" s="301"/>
      <c r="ALL93" s="301"/>
      <c r="ALM93" s="301"/>
      <c r="ALN93" s="301"/>
      <c r="ALO93" s="301"/>
      <c r="ALP93" s="301"/>
      <c r="ALQ93" s="301"/>
      <c r="ALR93" s="301"/>
      <c r="ALS93" s="301"/>
      <c r="ALT93" s="301"/>
      <c r="ALU93" s="301"/>
      <c r="ALV93" s="301"/>
      <c r="ALW93" s="301"/>
      <c r="ALX93" s="301"/>
      <c r="ALY93" s="301"/>
      <c r="ALZ93" s="301"/>
      <c r="AMA93" s="301"/>
      <c r="AMB93" s="301"/>
      <c r="AMC93" s="301"/>
      <c r="AMD93" s="301"/>
      <c r="AME93" s="301"/>
      <c r="AMF93" s="301"/>
      <c r="AMG93" s="301"/>
      <c r="AMH93" s="301"/>
      <c r="AMI93" s="301"/>
      <c r="AMJ93" s="301"/>
      <c r="AMK93" s="301"/>
    </row>
    <row r="94" spans="1:1025" ht="12.6" customHeight="1" thickBot="1" x14ac:dyDescent="0.25">
      <c r="A94" s="386"/>
      <c r="B94" s="386"/>
      <c r="C94" s="386"/>
      <c r="D94" s="387"/>
      <c r="E94" s="387"/>
      <c r="F94" s="387"/>
      <c r="H94" s="301"/>
      <c r="I94" s="301"/>
      <c r="J94" s="301"/>
      <c r="K94" s="301"/>
      <c r="L94" s="301"/>
      <c r="M94" s="301"/>
      <c r="N94" s="301"/>
      <c r="O94" s="301"/>
      <c r="P94" s="301"/>
      <c r="Q94" s="301"/>
      <c r="R94" s="301"/>
      <c r="S94" s="301"/>
      <c r="T94" s="301"/>
      <c r="U94" s="301"/>
      <c r="V94" s="301"/>
      <c r="W94" s="301"/>
      <c r="X94" s="301"/>
      <c r="Y94" s="301"/>
      <c r="Z94" s="301"/>
      <c r="AA94" s="301"/>
      <c r="AB94" s="301"/>
      <c r="AC94" s="301"/>
      <c r="AD94" s="301"/>
      <c r="AE94" s="301"/>
      <c r="AF94" s="301"/>
      <c r="AG94" s="301"/>
      <c r="AH94" s="301"/>
      <c r="AI94" s="301"/>
      <c r="AJ94" s="301"/>
      <c r="AK94" s="301"/>
      <c r="AL94" s="301"/>
      <c r="AM94" s="301"/>
      <c r="AN94" s="301"/>
      <c r="AO94" s="301"/>
      <c r="AP94" s="301"/>
      <c r="AQ94" s="301"/>
      <c r="AR94" s="301"/>
      <c r="AS94" s="301"/>
      <c r="AT94" s="301"/>
      <c r="AU94" s="301"/>
      <c r="AV94" s="301"/>
      <c r="AW94" s="301"/>
      <c r="AX94" s="301"/>
      <c r="AY94" s="301"/>
      <c r="AZ94" s="301"/>
      <c r="BA94" s="301"/>
      <c r="BB94" s="301"/>
      <c r="BC94" s="301"/>
      <c r="BD94" s="301"/>
      <c r="BE94" s="301"/>
      <c r="BF94" s="301"/>
      <c r="BG94" s="301"/>
      <c r="BH94" s="301"/>
      <c r="BI94" s="301"/>
      <c r="BJ94" s="301"/>
      <c r="BK94" s="301"/>
      <c r="BL94" s="301"/>
      <c r="BM94" s="301"/>
      <c r="BN94" s="301"/>
      <c r="BO94" s="301"/>
      <c r="BP94" s="301"/>
      <c r="BQ94" s="301"/>
      <c r="BR94" s="301"/>
      <c r="BS94" s="301"/>
      <c r="BT94" s="301"/>
      <c r="BU94" s="301"/>
      <c r="BV94" s="301"/>
      <c r="BW94" s="301"/>
      <c r="BX94" s="301"/>
      <c r="BY94" s="301"/>
      <c r="BZ94" s="301"/>
      <c r="CA94" s="301"/>
      <c r="CB94" s="301"/>
      <c r="CC94" s="301"/>
      <c r="CD94" s="301"/>
      <c r="CE94" s="301"/>
      <c r="CF94" s="301"/>
      <c r="CG94" s="301"/>
      <c r="CH94" s="301"/>
      <c r="CI94" s="301"/>
      <c r="CJ94" s="301"/>
      <c r="CK94" s="301"/>
      <c r="CL94" s="301"/>
      <c r="CM94" s="301"/>
      <c r="CN94" s="301"/>
      <c r="CO94" s="301"/>
      <c r="CP94" s="301"/>
      <c r="CQ94" s="301"/>
      <c r="CR94" s="301"/>
      <c r="CS94" s="301"/>
      <c r="CT94" s="301"/>
      <c r="CU94" s="301"/>
      <c r="CV94" s="301"/>
      <c r="CW94" s="301"/>
      <c r="CX94" s="301"/>
      <c r="CY94" s="301"/>
      <c r="CZ94" s="301"/>
      <c r="DA94" s="301"/>
      <c r="DB94" s="301"/>
      <c r="DC94" s="301"/>
      <c r="DD94" s="301"/>
      <c r="DE94" s="301"/>
      <c r="DF94" s="301"/>
      <c r="DG94" s="301"/>
      <c r="DH94" s="301"/>
      <c r="DI94" s="301"/>
      <c r="DJ94" s="301"/>
      <c r="DK94" s="301"/>
      <c r="DL94" s="301"/>
      <c r="DM94" s="301"/>
      <c r="DN94" s="301"/>
      <c r="DO94" s="301"/>
      <c r="DP94" s="301"/>
      <c r="DQ94" s="301"/>
      <c r="DR94" s="301"/>
      <c r="DS94" s="301"/>
      <c r="DT94" s="301"/>
      <c r="DU94" s="301"/>
      <c r="DV94" s="301"/>
      <c r="DW94" s="301"/>
      <c r="DX94" s="301"/>
      <c r="DY94" s="301"/>
      <c r="DZ94" s="301"/>
      <c r="EA94" s="301"/>
      <c r="EB94" s="301"/>
      <c r="EC94" s="301"/>
      <c r="ED94" s="301"/>
      <c r="EE94" s="301"/>
      <c r="EF94" s="301"/>
      <c r="EG94" s="301"/>
      <c r="EH94" s="301"/>
      <c r="EI94" s="301"/>
      <c r="EJ94" s="301"/>
      <c r="EK94" s="301"/>
      <c r="EL94" s="301"/>
      <c r="EM94" s="301"/>
      <c r="EN94" s="301"/>
      <c r="EO94" s="301"/>
      <c r="EP94" s="301"/>
      <c r="EQ94" s="301"/>
      <c r="ER94" s="301"/>
      <c r="ES94" s="301"/>
      <c r="ET94" s="301"/>
      <c r="EU94" s="301"/>
      <c r="EV94" s="301"/>
      <c r="EW94" s="301"/>
      <c r="EX94" s="301"/>
      <c r="EY94" s="301"/>
      <c r="EZ94" s="301"/>
      <c r="FA94" s="301"/>
      <c r="FB94" s="301"/>
      <c r="FC94" s="301"/>
      <c r="FD94" s="301"/>
      <c r="FE94" s="301"/>
      <c r="FF94" s="301"/>
      <c r="FG94" s="301"/>
      <c r="FH94" s="301"/>
      <c r="FI94" s="301"/>
      <c r="FJ94" s="301"/>
      <c r="FK94" s="301"/>
      <c r="FL94" s="301"/>
      <c r="FM94" s="301"/>
      <c r="FN94" s="301"/>
      <c r="FO94" s="301"/>
      <c r="FP94" s="301"/>
      <c r="FQ94" s="301"/>
      <c r="FR94" s="301"/>
      <c r="FS94" s="301"/>
      <c r="FT94" s="301"/>
      <c r="FU94" s="301"/>
      <c r="FV94" s="301"/>
      <c r="FW94" s="301"/>
      <c r="FX94" s="301"/>
      <c r="FY94" s="301"/>
      <c r="FZ94" s="301"/>
      <c r="GA94" s="301"/>
      <c r="GB94" s="301"/>
      <c r="GC94" s="301"/>
      <c r="GD94" s="301"/>
      <c r="GE94" s="301"/>
      <c r="GF94" s="301"/>
      <c r="GG94" s="301"/>
      <c r="GH94" s="301"/>
      <c r="GI94" s="301"/>
      <c r="GJ94" s="301"/>
      <c r="GK94" s="301"/>
      <c r="GL94" s="301"/>
      <c r="GM94" s="301"/>
      <c r="GN94" s="301"/>
      <c r="GO94" s="301"/>
      <c r="GP94" s="301"/>
      <c r="GQ94" s="301"/>
      <c r="GR94" s="301"/>
      <c r="GS94" s="301"/>
      <c r="GT94" s="301"/>
      <c r="GU94" s="301"/>
      <c r="GV94" s="301"/>
      <c r="GW94" s="301"/>
      <c r="GX94" s="301"/>
      <c r="GY94" s="301"/>
      <c r="GZ94" s="301"/>
      <c r="HA94" s="301"/>
      <c r="HB94" s="301"/>
      <c r="HC94" s="301"/>
      <c r="HD94" s="301"/>
      <c r="HE94" s="301"/>
      <c r="HF94" s="301"/>
      <c r="HG94" s="301"/>
      <c r="HH94" s="301"/>
      <c r="HI94" s="301"/>
      <c r="HJ94" s="301"/>
      <c r="HK94" s="301"/>
      <c r="HL94" s="301"/>
      <c r="HM94" s="301"/>
      <c r="HN94" s="301"/>
      <c r="HO94" s="301"/>
      <c r="HP94" s="301"/>
      <c r="HQ94" s="301"/>
      <c r="HR94" s="301"/>
      <c r="HS94" s="301"/>
      <c r="HT94" s="301"/>
      <c r="HU94" s="301"/>
      <c r="HV94" s="301"/>
      <c r="HW94" s="301"/>
      <c r="HX94" s="301"/>
      <c r="HY94" s="301"/>
      <c r="HZ94" s="301"/>
      <c r="IA94" s="301"/>
      <c r="IB94" s="301"/>
      <c r="IC94" s="301"/>
      <c r="ID94" s="301"/>
      <c r="IE94" s="301"/>
      <c r="IF94" s="301"/>
      <c r="IG94" s="301"/>
      <c r="IH94" s="301"/>
      <c r="II94" s="301"/>
      <c r="IJ94" s="301"/>
      <c r="IK94" s="301"/>
      <c r="IL94" s="301"/>
      <c r="IM94" s="301"/>
      <c r="IN94" s="301"/>
      <c r="IO94" s="301"/>
      <c r="IP94" s="301"/>
      <c r="IQ94" s="301"/>
      <c r="IR94" s="301"/>
      <c r="IS94" s="301"/>
      <c r="IT94" s="301"/>
      <c r="IU94" s="301"/>
      <c r="IV94" s="301"/>
      <c r="IW94" s="301"/>
      <c r="IX94" s="301"/>
      <c r="IY94" s="301"/>
      <c r="IZ94" s="301"/>
      <c r="JA94" s="301"/>
      <c r="JB94" s="301"/>
      <c r="JC94" s="301"/>
      <c r="JD94" s="301"/>
      <c r="JE94" s="301"/>
      <c r="JF94" s="301"/>
      <c r="JG94" s="301"/>
      <c r="JH94" s="301"/>
      <c r="JI94" s="301"/>
      <c r="JJ94" s="301"/>
      <c r="JK94" s="301"/>
      <c r="JL94" s="301"/>
      <c r="JM94" s="301"/>
      <c r="JN94" s="301"/>
      <c r="JO94" s="301"/>
      <c r="JP94" s="301"/>
      <c r="JQ94" s="301"/>
      <c r="JR94" s="301"/>
      <c r="JS94" s="301"/>
      <c r="JT94" s="301"/>
      <c r="JU94" s="301"/>
      <c r="JV94" s="301"/>
      <c r="JW94" s="301"/>
      <c r="JX94" s="301"/>
      <c r="JY94" s="301"/>
      <c r="JZ94" s="301"/>
      <c r="KA94" s="301"/>
      <c r="KB94" s="301"/>
      <c r="KC94" s="301"/>
      <c r="KD94" s="301"/>
      <c r="KE94" s="301"/>
      <c r="KF94" s="301"/>
      <c r="KG94" s="301"/>
      <c r="KH94" s="301"/>
      <c r="KI94" s="301"/>
      <c r="KJ94" s="301"/>
      <c r="KK94" s="301"/>
      <c r="KL94" s="301"/>
      <c r="KM94" s="301"/>
      <c r="KN94" s="301"/>
      <c r="KO94" s="301"/>
      <c r="KP94" s="301"/>
      <c r="KQ94" s="301"/>
      <c r="KR94" s="301"/>
      <c r="KS94" s="301"/>
      <c r="KT94" s="301"/>
      <c r="KU94" s="301"/>
      <c r="KV94" s="301"/>
      <c r="KW94" s="301"/>
      <c r="KX94" s="301"/>
      <c r="KY94" s="301"/>
      <c r="KZ94" s="301"/>
      <c r="LA94" s="301"/>
      <c r="LB94" s="301"/>
      <c r="LC94" s="301"/>
      <c r="LD94" s="301"/>
      <c r="LE94" s="301"/>
      <c r="LF94" s="301"/>
      <c r="LG94" s="301"/>
      <c r="LH94" s="301"/>
      <c r="LI94" s="301"/>
      <c r="LJ94" s="301"/>
      <c r="LK94" s="301"/>
      <c r="LL94" s="301"/>
      <c r="LM94" s="301"/>
      <c r="LN94" s="301"/>
      <c r="LO94" s="301"/>
      <c r="LP94" s="301"/>
      <c r="LQ94" s="301"/>
      <c r="LR94" s="301"/>
      <c r="LS94" s="301"/>
      <c r="LT94" s="301"/>
      <c r="LU94" s="301"/>
      <c r="LV94" s="301"/>
      <c r="LW94" s="301"/>
      <c r="LX94" s="301"/>
      <c r="LY94" s="301"/>
      <c r="LZ94" s="301"/>
      <c r="MA94" s="301"/>
      <c r="MB94" s="301"/>
      <c r="MC94" s="301"/>
      <c r="MD94" s="301"/>
      <c r="ME94" s="301"/>
      <c r="MF94" s="301"/>
      <c r="MG94" s="301"/>
      <c r="MH94" s="301"/>
      <c r="MI94" s="301"/>
      <c r="MJ94" s="301"/>
      <c r="MK94" s="301"/>
      <c r="ML94" s="301"/>
      <c r="MM94" s="301"/>
      <c r="MN94" s="301"/>
      <c r="MO94" s="301"/>
      <c r="MP94" s="301"/>
      <c r="MQ94" s="301"/>
      <c r="MR94" s="301"/>
      <c r="MS94" s="301"/>
      <c r="MT94" s="301"/>
      <c r="MU94" s="301"/>
      <c r="MV94" s="301"/>
      <c r="MW94" s="301"/>
      <c r="MX94" s="301"/>
      <c r="MY94" s="301"/>
      <c r="MZ94" s="301"/>
      <c r="NA94" s="301"/>
      <c r="NB94" s="301"/>
      <c r="NC94" s="301"/>
      <c r="ND94" s="301"/>
      <c r="NE94" s="301"/>
      <c r="NF94" s="301"/>
      <c r="NG94" s="301"/>
      <c r="NH94" s="301"/>
      <c r="NI94" s="301"/>
      <c r="NJ94" s="301"/>
      <c r="NK94" s="301"/>
      <c r="NL94" s="301"/>
      <c r="NM94" s="301"/>
      <c r="NN94" s="301"/>
      <c r="NO94" s="301"/>
      <c r="NP94" s="301"/>
      <c r="NQ94" s="301"/>
      <c r="NR94" s="301"/>
      <c r="NS94" s="301"/>
      <c r="NT94" s="301"/>
      <c r="NU94" s="301"/>
      <c r="NV94" s="301"/>
      <c r="NW94" s="301"/>
      <c r="NX94" s="301"/>
      <c r="NY94" s="301"/>
      <c r="NZ94" s="301"/>
      <c r="OA94" s="301"/>
      <c r="OB94" s="301"/>
      <c r="OC94" s="301"/>
      <c r="OD94" s="301"/>
      <c r="OE94" s="301"/>
      <c r="OF94" s="301"/>
      <c r="OG94" s="301"/>
      <c r="OH94" s="301"/>
      <c r="OI94" s="301"/>
      <c r="OJ94" s="301"/>
      <c r="OK94" s="301"/>
      <c r="OL94" s="301"/>
      <c r="OM94" s="301"/>
      <c r="ON94" s="301"/>
      <c r="OO94" s="301"/>
      <c r="OP94" s="301"/>
      <c r="OQ94" s="301"/>
      <c r="OR94" s="301"/>
      <c r="OS94" s="301"/>
      <c r="OT94" s="301"/>
      <c r="OU94" s="301"/>
      <c r="OV94" s="301"/>
      <c r="OW94" s="301"/>
      <c r="OX94" s="301"/>
      <c r="OY94" s="301"/>
      <c r="OZ94" s="301"/>
      <c r="PA94" s="301"/>
      <c r="PB94" s="301"/>
      <c r="PC94" s="301"/>
      <c r="PD94" s="301"/>
      <c r="PE94" s="301"/>
      <c r="PF94" s="301"/>
      <c r="PG94" s="301"/>
      <c r="PH94" s="301"/>
      <c r="PI94" s="301"/>
      <c r="PJ94" s="301"/>
      <c r="PK94" s="301"/>
      <c r="PL94" s="301"/>
      <c r="PM94" s="301"/>
      <c r="PN94" s="301"/>
      <c r="PO94" s="301"/>
      <c r="PP94" s="301"/>
      <c r="PQ94" s="301"/>
      <c r="PR94" s="301"/>
      <c r="PS94" s="301"/>
      <c r="PT94" s="301"/>
      <c r="PU94" s="301"/>
      <c r="PV94" s="301"/>
      <c r="PW94" s="301"/>
      <c r="PX94" s="301"/>
      <c r="PY94" s="301"/>
      <c r="PZ94" s="301"/>
      <c r="QA94" s="301"/>
      <c r="QB94" s="301"/>
      <c r="QC94" s="301"/>
      <c r="QD94" s="301"/>
      <c r="QE94" s="301"/>
      <c r="QF94" s="301"/>
      <c r="QG94" s="301"/>
      <c r="QH94" s="301"/>
      <c r="QI94" s="301"/>
      <c r="QJ94" s="301"/>
      <c r="QK94" s="301"/>
      <c r="QL94" s="301"/>
      <c r="QM94" s="301"/>
      <c r="QN94" s="301"/>
      <c r="QO94" s="301"/>
      <c r="QP94" s="301"/>
      <c r="QQ94" s="301"/>
      <c r="QR94" s="301"/>
      <c r="QS94" s="301"/>
      <c r="QT94" s="301"/>
      <c r="QU94" s="301"/>
      <c r="QV94" s="301"/>
      <c r="QW94" s="301"/>
      <c r="QX94" s="301"/>
      <c r="QY94" s="301"/>
      <c r="QZ94" s="301"/>
      <c r="RA94" s="301"/>
      <c r="RB94" s="301"/>
      <c r="RC94" s="301"/>
      <c r="RD94" s="301"/>
      <c r="RE94" s="301"/>
      <c r="RF94" s="301"/>
      <c r="RG94" s="301"/>
      <c r="RH94" s="301"/>
      <c r="RI94" s="301"/>
      <c r="RJ94" s="301"/>
      <c r="RK94" s="301"/>
      <c r="RL94" s="301"/>
      <c r="RM94" s="301"/>
      <c r="RN94" s="301"/>
      <c r="RO94" s="301"/>
      <c r="RP94" s="301"/>
      <c r="RQ94" s="301"/>
      <c r="RR94" s="301"/>
      <c r="RS94" s="301"/>
      <c r="RT94" s="301"/>
      <c r="RU94" s="301"/>
      <c r="RV94" s="301"/>
      <c r="RW94" s="301"/>
      <c r="RX94" s="301"/>
      <c r="RY94" s="301"/>
      <c r="RZ94" s="301"/>
      <c r="SA94" s="301"/>
      <c r="SB94" s="301"/>
      <c r="SC94" s="301"/>
      <c r="SD94" s="301"/>
      <c r="SE94" s="301"/>
      <c r="SF94" s="301"/>
      <c r="SG94" s="301"/>
      <c r="SH94" s="301"/>
      <c r="SI94" s="301"/>
      <c r="SJ94" s="301"/>
      <c r="SK94" s="301"/>
      <c r="SL94" s="301"/>
      <c r="SM94" s="301"/>
      <c r="SN94" s="301"/>
      <c r="SO94" s="301"/>
      <c r="SP94" s="301"/>
      <c r="SQ94" s="301"/>
      <c r="SR94" s="301"/>
      <c r="SS94" s="301"/>
      <c r="ST94" s="301"/>
      <c r="SU94" s="301"/>
      <c r="SV94" s="301"/>
      <c r="SW94" s="301"/>
      <c r="SX94" s="301"/>
      <c r="SY94" s="301"/>
      <c r="SZ94" s="301"/>
      <c r="TA94" s="301"/>
      <c r="TB94" s="301"/>
      <c r="TC94" s="301"/>
      <c r="TD94" s="301"/>
      <c r="TE94" s="301"/>
      <c r="TF94" s="301"/>
      <c r="TG94" s="301"/>
      <c r="TH94" s="301"/>
      <c r="TI94" s="301"/>
      <c r="TJ94" s="301"/>
      <c r="TK94" s="301"/>
      <c r="TL94" s="301"/>
      <c r="TM94" s="301"/>
      <c r="TN94" s="301"/>
      <c r="TO94" s="301"/>
      <c r="TP94" s="301"/>
      <c r="TQ94" s="301"/>
      <c r="TR94" s="301"/>
      <c r="TS94" s="301"/>
      <c r="TT94" s="301"/>
      <c r="TU94" s="301"/>
      <c r="TV94" s="301"/>
      <c r="TW94" s="301"/>
      <c r="TX94" s="301"/>
      <c r="TY94" s="301"/>
      <c r="TZ94" s="301"/>
      <c r="UA94" s="301"/>
      <c r="UB94" s="301"/>
      <c r="UC94" s="301"/>
      <c r="UD94" s="301"/>
      <c r="UE94" s="301"/>
      <c r="UF94" s="301"/>
      <c r="UG94" s="301"/>
      <c r="UH94" s="301"/>
      <c r="UI94" s="301"/>
      <c r="UJ94" s="301"/>
      <c r="UK94" s="301"/>
      <c r="UL94" s="301"/>
      <c r="UM94" s="301"/>
      <c r="UN94" s="301"/>
      <c r="UO94" s="301"/>
      <c r="UP94" s="301"/>
      <c r="UQ94" s="301"/>
      <c r="UR94" s="301"/>
      <c r="US94" s="301"/>
      <c r="UT94" s="301"/>
      <c r="UU94" s="301"/>
      <c r="UV94" s="301"/>
      <c r="UW94" s="301"/>
      <c r="UX94" s="301"/>
      <c r="UY94" s="301"/>
      <c r="UZ94" s="301"/>
      <c r="VA94" s="301"/>
      <c r="VB94" s="301"/>
      <c r="VC94" s="301"/>
      <c r="VD94" s="301"/>
      <c r="VE94" s="301"/>
      <c r="VF94" s="301"/>
      <c r="VG94" s="301"/>
      <c r="VH94" s="301"/>
      <c r="VI94" s="301"/>
      <c r="VJ94" s="301"/>
      <c r="VK94" s="301"/>
      <c r="VL94" s="301"/>
      <c r="VM94" s="301"/>
      <c r="VN94" s="301"/>
      <c r="VO94" s="301"/>
      <c r="VP94" s="301"/>
      <c r="VQ94" s="301"/>
      <c r="VR94" s="301"/>
      <c r="VS94" s="301"/>
      <c r="VT94" s="301"/>
      <c r="VU94" s="301"/>
      <c r="VV94" s="301"/>
      <c r="VW94" s="301"/>
      <c r="VX94" s="301"/>
      <c r="VY94" s="301"/>
      <c r="VZ94" s="301"/>
      <c r="WA94" s="301"/>
      <c r="WB94" s="301"/>
      <c r="WC94" s="301"/>
      <c r="WD94" s="301"/>
      <c r="WE94" s="301"/>
      <c r="WF94" s="301"/>
      <c r="WG94" s="301"/>
      <c r="WH94" s="301"/>
      <c r="WI94" s="301"/>
      <c r="WJ94" s="301"/>
      <c r="WK94" s="301"/>
      <c r="WL94" s="301"/>
      <c r="WM94" s="301"/>
      <c r="WN94" s="301"/>
      <c r="WO94" s="301"/>
      <c r="WP94" s="301"/>
      <c r="WQ94" s="301"/>
      <c r="WR94" s="301"/>
      <c r="WS94" s="301"/>
      <c r="WT94" s="301"/>
      <c r="WU94" s="301"/>
      <c r="WV94" s="301"/>
      <c r="WW94" s="301"/>
      <c r="WX94" s="301"/>
      <c r="WY94" s="301"/>
      <c r="WZ94" s="301"/>
      <c r="XA94" s="301"/>
      <c r="XB94" s="301"/>
      <c r="XC94" s="301"/>
      <c r="XD94" s="301"/>
      <c r="XE94" s="301"/>
      <c r="XF94" s="301"/>
      <c r="XG94" s="301"/>
      <c r="XH94" s="301"/>
      <c r="XI94" s="301"/>
      <c r="XJ94" s="301"/>
      <c r="XK94" s="301"/>
      <c r="XL94" s="301"/>
      <c r="XM94" s="301"/>
      <c r="XN94" s="301"/>
      <c r="XO94" s="301"/>
      <c r="XP94" s="301"/>
      <c r="XQ94" s="301"/>
      <c r="XR94" s="301"/>
      <c r="XS94" s="301"/>
      <c r="XT94" s="301"/>
      <c r="XU94" s="301"/>
      <c r="XV94" s="301"/>
      <c r="XW94" s="301"/>
      <c r="XX94" s="301"/>
      <c r="XY94" s="301"/>
      <c r="XZ94" s="301"/>
      <c r="YA94" s="301"/>
      <c r="YB94" s="301"/>
      <c r="YC94" s="301"/>
      <c r="YD94" s="301"/>
      <c r="YE94" s="301"/>
      <c r="YF94" s="301"/>
      <c r="YG94" s="301"/>
      <c r="YH94" s="301"/>
      <c r="YI94" s="301"/>
      <c r="YJ94" s="301"/>
      <c r="YK94" s="301"/>
      <c r="YL94" s="301"/>
      <c r="YM94" s="301"/>
      <c r="YN94" s="301"/>
      <c r="YO94" s="301"/>
      <c r="YP94" s="301"/>
      <c r="YQ94" s="301"/>
      <c r="YR94" s="301"/>
      <c r="YS94" s="301"/>
      <c r="YT94" s="301"/>
      <c r="YU94" s="301"/>
      <c r="YV94" s="301"/>
      <c r="YW94" s="301"/>
      <c r="YX94" s="301"/>
      <c r="YY94" s="301"/>
      <c r="YZ94" s="301"/>
      <c r="ZA94" s="301"/>
      <c r="ZB94" s="301"/>
      <c r="ZC94" s="301"/>
      <c r="ZD94" s="301"/>
      <c r="ZE94" s="301"/>
      <c r="ZF94" s="301"/>
      <c r="ZG94" s="301"/>
      <c r="ZH94" s="301"/>
      <c r="ZI94" s="301"/>
      <c r="ZJ94" s="301"/>
      <c r="ZK94" s="301"/>
      <c r="ZL94" s="301"/>
      <c r="ZM94" s="301"/>
      <c r="ZN94" s="301"/>
      <c r="ZO94" s="301"/>
      <c r="ZP94" s="301"/>
      <c r="ZQ94" s="301"/>
      <c r="ZR94" s="301"/>
      <c r="ZS94" s="301"/>
      <c r="ZT94" s="301"/>
      <c r="ZU94" s="301"/>
      <c r="ZV94" s="301"/>
      <c r="ZW94" s="301"/>
      <c r="ZX94" s="301"/>
      <c r="ZY94" s="301"/>
      <c r="ZZ94" s="301"/>
      <c r="AAA94" s="301"/>
      <c r="AAB94" s="301"/>
      <c r="AAC94" s="301"/>
      <c r="AAD94" s="301"/>
      <c r="AAE94" s="301"/>
      <c r="AAF94" s="301"/>
      <c r="AAG94" s="301"/>
      <c r="AAH94" s="301"/>
      <c r="AAI94" s="301"/>
      <c r="AAJ94" s="301"/>
      <c r="AAK94" s="301"/>
      <c r="AAL94" s="301"/>
      <c r="AAM94" s="301"/>
      <c r="AAN94" s="301"/>
      <c r="AAO94" s="301"/>
      <c r="AAP94" s="301"/>
      <c r="AAQ94" s="301"/>
      <c r="AAR94" s="301"/>
      <c r="AAS94" s="301"/>
      <c r="AAT94" s="301"/>
      <c r="AAU94" s="301"/>
      <c r="AAV94" s="301"/>
      <c r="AAW94" s="301"/>
      <c r="AAX94" s="301"/>
      <c r="AAY94" s="301"/>
      <c r="AAZ94" s="301"/>
      <c r="ABA94" s="301"/>
      <c r="ABB94" s="301"/>
      <c r="ABC94" s="301"/>
      <c r="ABD94" s="301"/>
      <c r="ABE94" s="301"/>
      <c r="ABF94" s="301"/>
      <c r="ABG94" s="301"/>
      <c r="ABH94" s="301"/>
      <c r="ABI94" s="301"/>
      <c r="ABJ94" s="301"/>
      <c r="ABK94" s="301"/>
      <c r="ABL94" s="301"/>
      <c r="ABM94" s="301"/>
      <c r="ABN94" s="301"/>
      <c r="ABO94" s="301"/>
      <c r="ABP94" s="301"/>
      <c r="ABQ94" s="301"/>
      <c r="ABR94" s="301"/>
      <c r="ABS94" s="301"/>
      <c r="ABT94" s="301"/>
      <c r="ABU94" s="301"/>
      <c r="ABV94" s="301"/>
      <c r="ABW94" s="301"/>
      <c r="ABX94" s="301"/>
      <c r="ABY94" s="301"/>
      <c r="ABZ94" s="301"/>
      <c r="ACA94" s="301"/>
      <c r="ACB94" s="301"/>
      <c r="ACC94" s="301"/>
      <c r="ACD94" s="301"/>
      <c r="ACE94" s="301"/>
      <c r="ACF94" s="301"/>
      <c r="ACG94" s="301"/>
      <c r="ACH94" s="301"/>
      <c r="ACI94" s="301"/>
      <c r="ACJ94" s="301"/>
      <c r="ACK94" s="301"/>
      <c r="ACL94" s="301"/>
      <c r="ACM94" s="301"/>
      <c r="ACN94" s="301"/>
      <c r="ACO94" s="301"/>
      <c r="ACP94" s="301"/>
      <c r="ACQ94" s="301"/>
      <c r="ACR94" s="301"/>
      <c r="ACS94" s="301"/>
      <c r="ACT94" s="301"/>
      <c r="ACU94" s="301"/>
      <c r="ACV94" s="301"/>
      <c r="ACW94" s="301"/>
      <c r="ACX94" s="301"/>
      <c r="ACY94" s="301"/>
      <c r="ACZ94" s="301"/>
      <c r="ADA94" s="301"/>
      <c r="ADB94" s="301"/>
      <c r="ADC94" s="301"/>
      <c r="ADD94" s="301"/>
      <c r="ADE94" s="301"/>
      <c r="ADF94" s="301"/>
      <c r="ADG94" s="301"/>
      <c r="ADH94" s="301"/>
      <c r="ADI94" s="301"/>
      <c r="ADJ94" s="301"/>
      <c r="ADK94" s="301"/>
      <c r="ADL94" s="301"/>
      <c r="ADM94" s="301"/>
      <c r="ADN94" s="301"/>
      <c r="ADO94" s="301"/>
      <c r="ADP94" s="301"/>
      <c r="ADQ94" s="301"/>
      <c r="ADR94" s="301"/>
      <c r="ADS94" s="301"/>
      <c r="ADT94" s="301"/>
      <c r="ADU94" s="301"/>
      <c r="ADV94" s="301"/>
      <c r="ADW94" s="301"/>
      <c r="ADX94" s="301"/>
      <c r="ADY94" s="301"/>
      <c r="ADZ94" s="301"/>
      <c r="AEA94" s="301"/>
      <c r="AEB94" s="301"/>
      <c r="AEC94" s="301"/>
      <c r="AED94" s="301"/>
      <c r="AEE94" s="301"/>
      <c r="AEF94" s="301"/>
      <c r="AEG94" s="301"/>
      <c r="AEH94" s="301"/>
      <c r="AEI94" s="301"/>
      <c r="AEJ94" s="301"/>
      <c r="AEK94" s="301"/>
      <c r="AEL94" s="301"/>
      <c r="AEM94" s="301"/>
      <c r="AEN94" s="301"/>
      <c r="AEO94" s="301"/>
      <c r="AEP94" s="301"/>
      <c r="AEQ94" s="301"/>
      <c r="AER94" s="301"/>
      <c r="AES94" s="301"/>
      <c r="AET94" s="301"/>
      <c r="AEU94" s="301"/>
      <c r="AEV94" s="301"/>
      <c r="AEW94" s="301"/>
      <c r="AEX94" s="301"/>
      <c r="AEY94" s="301"/>
      <c r="AEZ94" s="301"/>
      <c r="AFA94" s="301"/>
      <c r="AFB94" s="301"/>
      <c r="AFC94" s="301"/>
      <c r="AFD94" s="301"/>
      <c r="AFE94" s="301"/>
      <c r="AFF94" s="301"/>
      <c r="AFG94" s="301"/>
      <c r="AFH94" s="301"/>
      <c r="AFI94" s="301"/>
      <c r="AFJ94" s="301"/>
      <c r="AFK94" s="301"/>
      <c r="AFL94" s="301"/>
      <c r="AFM94" s="301"/>
      <c r="AFN94" s="301"/>
      <c r="AFO94" s="301"/>
      <c r="AFP94" s="301"/>
      <c r="AFQ94" s="301"/>
      <c r="AFR94" s="301"/>
      <c r="AFS94" s="301"/>
      <c r="AFT94" s="301"/>
      <c r="AFU94" s="301"/>
      <c r="AFV94" s="301"/>
      <c r="AFW94" s="301"/>
      <c r="AFX94" s="301"/>
      <c r="AFY94" s="301"/>
      <c r="AFZ94" s="301"/>
      <c r="AGA94" s="301"/>
      <c r="AGB94" s="301"/>
      <c r="AGC94" s="301"/>
      <c r="AGD94" s="301"/>
      <c r="AGE94" s="301"/>
      <c r="AGF94" s="301"/>
      <c r="AGG94" s="301"/>
      <c r="AGH94" s="301"/>
      <c r="AGI94" s="301"/>
      <c r="AGJ94" s="301"/>
      <c r="AGK94" s="301"/>
      <c r="AGL94" s="301"/>
      <c r="AGM94" s="301"/>
      <c r="AGN94" s="301"/>
      <c r="AGO94" s="301"/>
      <c r="AGP94" s="301"/>
      <c r="AGQ94" s="301"/>
      <c r="AGR94" s="301"/>
      <c r="AGS94" s="301"/>
      <c r="AGT94" s="301"/>
      <c r="AGU94" s="301"/>
      <c r="AGV94" s="301"/>
      <c r="AGW94" s="301"/>
      <c r="AGX94" s="301"/>
      <c r="AGY94" s="301"/>
      <c r="AGZ94" s="301"/>
      <c r="AHA94" s="301"/>
      <c r="AHB94" s="301"/>
      <c r="AHC94" s="301"/>
      <c r="AHD94" s="301"/>
      <c r="AHE94" s="301"/>
      <c r="AHF94" s="301"/>
      <c r="AHG94" s="301"/>
      <c r="AHH94" s="301"/>
      <c r="AHI94" s="301"/>
      <c r="AHJ94" s="301"/>
      <c r="AHK94" s="301"/>
      <c r="AHL94" s="301"/>
      <c r="AHM94" s="301"/>
      <c r="AHN94" s="301"/>
      <c r="AHO94" s="301"/>
      <c r="AHP94" s="301"/>
      <c r="AHQ94" s="301"/>
      <c r="AHR94" s="301"/>
      <c r="AHS94" s="301"/>
      <c r="AHT94" s="301"/>
      <c r="AHU94" s="301"/>
      <c r="AHV94" s="301"/>
      <c r="AHW94" s="301"/>
      <c r="AHX94" s="301"/>
      <c r="AHY94" s="301"/>
      <c r="AHZ94" s="301"/>
      <c r="AIA94" s="301"/>
      <c r="AIB94" s="301"/>
      <c r="AIC94" s="301"/>
      <c r="AID94" s="301"/>
      <c r="AIE94" s="301"/>
      <c r="AIF94" s="301"/>
      <c r="AIG94" s="301"/>
      <c r="AIH94" s="301"/>
      <c r="AII94" s="301"/>
      <c r="AIJ94" s="301"/>
      <c r="AIK94" s="301"/>
      <c r="AIL94" s="301"/>
      <c r="AIM94" s="301"/>
      <c r="AIN94" s="301"/>
      <c r="AIO94" s="301"/>
      <c r="AIP94" s="301"/>
      <c r="AIQ94" s="301"/>
      <c r="AIR94" s="301"/>
      <c r="AIS94" s="301"/>
      <c r="AIT94" s="301"/>
      <c r="AIU94" s="301"/>
      <c r="AIV94" s="301"/>
      <c r="AIW94" s="301"/>
      <c r="AIX94" s="301"/>
      <c r="AIY94" s="301"/>
      <c r="AIZ94" s="301"/>
      <c r="AJA94" s="301"/>
      <c r="AJB94" s="301"/>
      <c r="AJC94" s="301"/>
      <c r="AJD94" s="301"/>
      <c r="AJE94" s="301"/>
      <c r="AJF94" s="301"/>
      <c r="AJG94" s="301"/>
      <c r="AJH94" s="301"/>
      <c r="AJI94" s="301"/>
      <c r="AJJ94" s="301"/>
      <c r="AJK94" s="301"/>
      <c r="AJL94" s="301"/>
      <c r="AJM94" s="301"/>
      <c r="AJN94" s="301"/>
      <c r="AJO94" s="301"/>
      <c r="AJP94" s="301"/>
      <c r="AJQ94" s="301"/>
      <c r="AJR94" s="301"/>
      <c r="AJS94" s="301"/>
      <c r="AJT94" s="301"/>
      <c r="AJU94" s="301"/>
      <c r="AJV94" s="301"/>
      <c r="AJW94" s="301"/>
      <c r="AJX94" s="301"/>
      <c r="AJY94" s="301"/>
      <c r="AJZ94" s="301"/>
      <c r="AKA94" s="301"/>
      <c r="AKB94" s="301"/>
      <c r="AKC94" s="301"/>
      <c r="AKD94" s="301"/>
      <c r="AKE94" s="301"/>
      <c r="AKF94" s="301"/>
      <c r="AKG94" s="301"/>
      <c r="AKH94" s="301"/>
      <c r="AKI94" s="301"/>
      <c r="AKJ94" s="301"/>
      <c r="AKK94" s="301"/>
      <c r="AKL94" s="301"/>
      <c r="AKM94" s="301"/>
      <c r="AKN94" s="301"/>
      <c r="AKO94" s="301"/>
      <c r="AKP94" s="301"/>
      <c r="AKQ94" s="301"/>
      <c r="AKR94" s="301"/>
      <c r="AKS94" s="301"/>
      <c r="AKT94" s="301"/>
      <c r="AKU94" s="301"/>
      <c r="AKV94" s="301"/>
      <c r="AKW94" s="301"/>
      <c r="AKX94" s="301"/>
      <c r="AKY94" s="301"/>
      <c r="AKZ94" s="301"/>
      <c r="ALA94" s="301"/>
      <c r="ALB94" s="301"/>
      <c r="ALC94" s="301"/>
      <c r="ALD94" s="301"/>
      <c r="ALE94" s="301"/>
      <c r="ALF94" s="301"/>
      <c r="ALG94" s="301"/>
      <c r="ALH94" s="301"/>
      <c r="ALI94" s="301"/>
      <c r="ALJ94" s="301"/>
      <c r="ALK94" s="301"/>
      <c r="ALL94" s="301"/>
      <c r="ALM94" s="301"/>
      <c r="ALN94" s="301"/>
      <c r="ALO94" s="301"/>
      <c r="ALP94" s="301"/>
      <c r="ALQ94" s="301"/>
      <c r="ALR94" s="301"/>
      <c r="ALS94" s="301"/>
      <c r="ALT94" s="301"/>
      <c r="ALU94" s="301"/>
      <c r="ALV94" s="301"/>
      <c r="ALW94" s="301"/>
      <c r="ALX94" s="301"/>
      <c r="ALY94" s="301"/>
      <c r="ALZ94" s="301"/>
      <c r="AMA94" s="301"/>
      <c r="AMB94" s="301"/>
      <c r="AMC94" s="301"/>
      <c r="AMD94" s="301"/>
      <c r="AME94" s="301"/>
      <c r="AMF94" s="301"/>
      <c r="AMG94" s="301"/>
      <c r="AMH94" s="301"/>
      <c r="AMI94" s="301"/>
      <c r="AMJ94" s="301"/>
      <c r="AMK94" s="301"/>
    </row>
    <row r="95" spans="1:1025" ht="13.5" thickBot="1" x14ac:dyDescent="0.25">
      <c r="A95" s="382" t="s">
        <v>116</v>
      </c>
      <c r="B95" s="383"/>
      <c r="C95" s="383"/>
      <c r="D95" s="384"/>
      <c r="E95" s="385"/>
      <c r="F95" s="338">
        <f>F93/C76</f>
        <v>4373.4984681845117</v>
      </c>
      <c r="H95" s="301"/>
      <c r="I95" s="301"/>
      <c r="J95" s="301"/>
      <c r="K95" s="301"/>
      <c r="L95" s="301"/>
      <c r="M95" s="301"/>
      <c r="N95" s="301"/>
      <c r="O95" s="301"/>
      <c r="P95" s="301"/>
      <c r="Q95" s="301"/>
      <c r="R95" s="301"/>
      <c r="S95" s="301"/>
      <c r="T95" s="301"/>
      <c r="U95" s="301"/>
      <c r="V95" s="301"/>
      <c r="W95" s="301"/>
      <c r="X95" s="301"/>
      <c r="Y95" s="301"/>
      <c r="Z95" s="301"/>
      <c r="AA95" s="301"/>
      <c r="AB95" s="301"/>
      <c r="AC95" s="301"/>
      <c r="AD95" s="301"/>
      <c r="AE95" s="301"/>
      <c r="AF95" s="301"/>
      <c r="AG95" s="301"/>
      <c r="AH95" s="301"/>
      <c r="AI95" s="301"/>
      <c r="AJ95" s="301"/>
      <c r="AK95" s="301"/>
      <c r="AL95" s="301"/>
      <c r="AM95" s="301"/>
      <c r="AN95" s="301"/>
      <c r="AO95" s="301"/>
      <c r="AP95" s="301"/>
      <c r="AQ95" s="301"/>
      <c r="AR95" s="301"/>
      <c r="AS95" s="301"/>
      <c r="AT95" s="301"/>
      <c r="AU95" s="301"/>
      <c r="AV95" s="301"/>
      <c r="AW95" s="301"/>
      <c r="AX95" s="301"/>
      <c r="AY95" s="301"/>
      <c r="AZ95" s="301"/>
      <c r="BA95" s="301"/>
      <c r="BB95" s="301"/>
      <c r="BC95" s="301"/>
      <c r="BD95" s="301"/>
      <c r="BE95" s="301"/>
      <c r="BF95" s="301"/>
      <c r="BG95" s="301"/>
      <c r="BH95" s="301"/>
      <c r="BI95" s="301"/>
      <c r="BJ95" s="301"/>
      <c r="BK95" s="301"/>
      <c r="BL95" s="301"/>
      <c r="BM95" s="301"/>
      <c r="BN95" s="301"/>
      <c r="BO95" s="301"/>
      <c r="BP95" s="301"/>
      <c r="BQ95" s="301"/>
      <c r="BR95" s="301"/>
      <c r="BS95" s="301"/>
      <c r="BT95" s="301"/>
      <c r="BU95" s="301"/>
      <c r="BV95" s="301"/>
      <c r="BW95" s="301"/>
      <c r="BX95" s="301"/>
      <c r="BY95" s="301"/>
      <c r="BZ95" s="301"/>
      <c r="CA95" s="301"/>
      <c r="CB95" s="301"/>
      <c r="CC95" s="301"/>
      <c r="CD95" s="301"/>
      <c r="CE95" s="301"/>
      <c r="CF95" s="301"/>
      <c r="CG95" s="301"/>
      <c r="CH95" s="301"/>
      <c r="CI95" s="301"/>
      <c r="CJ95" s="301"/>
      <c r="CK95" s="301"/>
      <c r="CL95" s="301"/>
      <c r="CM95" s="301"/>
      <c r="CN95" s="301"/>
      <c r="CO95" s="301"/>
      <c r="CP95" s="301"/>
      <c r="CQ95" s="301"/>
      <c r="CR95" s="301"/>
      <c r="CS95" s="301"/>
      <c r="CT95" s="301"/>
      <c r="CU95" s="301"/>
      <c r="CV95" s="301"/>
      <c r="CW95" s="301"/>
      <c r="CX95" s="301"/>
      <c r="CY95" s="301"/>
      <c r="CZ95" s="301"/>
      <c r="DA95" s="301"/>
      <c r="DB95" s="301"/>
      <c r="DC95" s="301"/>
      <c r="DD95" s="301"/>
      <c r="DE95" s="301"/>
      <c r="DF95" s="301"/>
      <c r="DG95" s="301"/>
      <c r="DH95" s="301"/>
      <c r="DI95" s="301"/>
      <c r="DJ95" s="301"/>
      <c r="DK95" s="301"/>
      <c r="DL95" s="301"/>
      <c r="DM95" s="301"/>
      <c r="DN95" s="301"/>
      <c r="DO95" s="301"/>
      <c r="DP95" s="301"/>
      <c r="DQ95" s="301"/>
      <c r="DR95" s="301"/>
      <c r="DS95" s="301"/>
      <c r="DT95" s="301"/>
      <c r="DU95" s="301"/>
      <c r="DV95" s="301"/>
      <c r="DW95" s="301"/>
      <c r="DX95" s="301"/>
      <c r="DY95" s="301"/>
      <c r="DZ95" s="301"/>
      <c r="EA95" s="301"/>
      <c r="EB95" s="301"/>
      <c r="EC95" s="301"/>
      <c r="ED95" s="301"/>
      <c r="EE95" s="301"/>
      <c r="EF95" s="301"/>
      <c r="EG95" s="301"/>
      <c r="EH95" s="301"/>
      <c r="EI95" s="301"/>
      <c r="EJ95" s="301"/>
      <c r="EK95" s="301"/>
      <c r="EL95" s="301"/>
      <c r="EM95" s="301"/>
      <c r="EN95" s="301"/>
      <c r="EO95" s="301"/>
      <c r="EP95" s="301"/>
      <c r="EQ95" s="301"/>
      <c r="ER95" s="301"/>
      <c r="ES95" s="301"/>
      <c r="ET95" s="301"/>
      <c r="EU95" s="301"/>
      <c r="EV95" s="301"/>
      <c r="EW95" s="301"/>
      <c r="EX95" s="301"/>
      <c r="EY95" s="301"/>
      <c r="EZ95" s="301"/>
      <c r="FA95" s="301"/>
      <c r="FB95" s="301"/>
      <c r="FC95" s="301"/>
      <c r="FD95" s="301"/>
      <c r="FE95" s="301"/>
      <c r="FF95" s="301"/>
      <c r="FG95" s="301"/>
      <c r="FH95" s="301"/>
      <c r="FI95" s="301"/>
      <c r="FJ95" s="301"/>
      <c r="FK95" s="301"/>
      <c r="FL95" s="301"/>
      <c r="FM95" s="301"/>
      <c r="FN95" s="301"/>
      <c r="FO95" s="301"/>
      <c r="FP95" s="301"/>
      <c r="FQ95" s="301"/>
      <c r="FR95" s="301"/>
      <c r="FS95" s="301"/>
      <c r="FT95" s="301"/>
      <c r="FU95" s="301"/>
      <c r="FV95" s="301"/>
      <c r="FW95" s="301"/>
      <c r="FX95" s="301"/>
      <c r="FY95" s="301"/>
      <c r="FZ95" s="301"/>
      <c r="GA95" s="301"/>
      <c r="GB95" s="301"/>
      <c r="GC95" s="301"/>
      <c r="GD95" s="301"/>
      <c r="GE95" s="301"/>
      <c r="GF95" s="301"/>
      <c r="GG95" s="301"/>
      <c r="GH95" s="301"/>
      <c r="GI95" s="301"/>
      <c r="GJ95" s="301"/>
      <c r="GK95" s="301"/>
      <c r="GL95" s="301"/>
      <c r="GM95" s="301"/>
      <c r="GN95" s="301"/>
      <c r="GO95" s="301"/>
      <c r="GP95" s="301"/>
      <c r="GQ95" s="301"/>
      <c r="GR95" s="301"/>
      <c r="GS95" s="301"/>
      <c r="GT95" s="301"/>
      <c r="GU95" s="301"/>
      <c r="GV95" s="301"/>
      <c r="GW95" s="301"/>
      <c r="GX95" s="301"/>
      <c r="GY95" s="301"/>
      <c r="GZ95" s="301"/>
      <c r="HA95" s="301"/>
      <c r="HB95" s="301"/>
      <c r="HC95" s="301"/>
      <c r="HD95" s="301"/>
      <c r="HE95" s="301"/>
      <c r="HF95" s="301"/>
      <c r="HG95" s="301"/>
      <c r="HH95" s="301"/>
      <c r="HI95" s="301"/>
      <c r="HJ95" s="301"/>
      <c r="HK95" s="301"/>
      <c r="HL95" s="301"/>
      <c r="HM95" s="301"/>
      <c r="HN95" s="301"/>
      <c r="HO95" s="301"/>
      <c r="HP95" s="301"/>
      <c r="HQ95" s="301"/>
      <c r="HR95" s="301"/>
      <c r="HS95" s="301"/>
      <c r="HT95" s="301"/>
      <c r="HU95" s="301"/>
      <c r="HV95" s="301"/>
      <c r="HW95" s="301"/>
      <c r="HX95" s="301"/>
      <c r="HY95" s="301"/>
      <c r="HZ95" s="301"/>
      <c r="IA95" s="301"/>
      <c r="IB95" s="301"/>
      <c r="IC95" s="301"/>
      <c r="ID95" s="301"/>
      <c r="IE95" s="301"/>
      <c r="IF95" s="301"/>
      <c r="IG95" s="301"/>
      <c r="IH95" s="301"/>
      <c r="II95" s="301"/>
      <c r="IJ95" s="301"/>
      <c r="IK95" s="301"/>
      <c r="IL95" s="301"/>
      <c r="IM95" s="301"/>
      <c r="IN95" s="301"/>
      <c r="IO95" s="301"/>
      <c r="IP95" s="301"/>
      <c r="IQ95" s="301"/>
      <c r="IR95" s="301"/>
      <c r="IS95" s="301"/>
      <c r="IT95" s="301"/>
      <c r="IU95" s="301"/>
      <c r="IV95" s="301"/>
      <c r="IW95" s="301"/>
      <c r="IX95" s="301"/>
      <c r="IY95" s="301"/>
      <c r="IZ95" s="301"/>
      <c r="JA95" s="301"/>
      <c r="JB95" s="301"/>
      <c r="JC95" s="301"/>
      <c r="JD95" s="301"/>
      <c r="JE95" s="301"/>
      <c r="JF95" s="301"/>
      <c r="JG95" s="301"/>
      <c r="JH95" s="301"/>
      <c r="JI95" s="301"/>
      <c r="JJ95" s="301"/>
      <c r="JK95" s="301"/>
      <c r="JL95" s="301"/>
      <c r="JM95" s="301"/>
      <c r="JN95" s="301"/>
      <c r="JO95" s="301"/>
      <c r="JP95" s="301"/>
      <c r="JQ95" s="301"/>
      <c r="JR95" s="301"/>
      <c r="JS95" s="301"/>
      <c r="JT95" s="301"/>
      <c r="JU95" s="301"/>
      <c r="JV95" s="301"/>
      <c r="JW95" s="301"/>
      <c r="JX95" s="301"/>
      <c r="JY95" s="301"/>
      <c r="JZ95" s="301"/>
      <c r="KA95" s="301"/>
      <c r="KB95" s="301"/>
      <c r="KC95" s="301"/>
      <c r="KD95" s="301"/>
      <c r="KE95" s="301"/>
      <c r="KF95" s="301"/>
      <c r="KG95" s="301"/>
      <c r="KH95" s="301"/>
      <c r="KI95" s="301"/>
      <c r="KJ95" s="301"/>
      <c r="KK95" s="301"/>
      <c r="KL95" s="301"/>
      <c r="KM95" s="301"/>
      <c r="KN95" s="301"/>
      <c r="KO95" s="301"/>
      <c r="KP95" s="301"/>
      <c r="KQ95" s="301"/>
      <c r="KR95" s="301"/>
      <c r="KS95" s="301"/>
      <c r="KT95" s="301"/>
      <c r="KU95" s="301"/>
      <c r="KV95" s="301"/>
      <c r="KW95" s="301"/>
      <c r="KX95" s="301"/>
      <c r="KY95" s="301"/>
      <c r="KZ95" s="301"/>
      <c r="LA95" s="301"/>
      <c r="LB95" s="301"/>
      <c r="LC95" s="301"/>
      <c r="LD95" s="301"/>
      <c r="LE95" s="301"/>
      <c r="LF95" s="301"/>
      <c r="LG95" s="301"/>
      <c r="LH95" s="301"/>
      <c r="LI95" s="301"/>
      <c r="LJ95" s="301"/>
      <c r="LK95" s="301"/>
      <c r="LL95" s="301"/>
      <c r="LM95" s="301"/>
      <c r="LN95" s="301"/>
      <c r="LO95" s="301"/>
      <c r="LP95" s="301"/>
      <c r="LQ95" s="301"/>
      <c r="LR95" s="301"/>
      <c r="LS95" s="301"/>
      <c r="LT95" s="301"/>
      <c r="LU95" s="301"/>
      <c r="LV95" s="301"/>
      <c r="LW95" s="301"/>
      <c r="LX95" s="301"/>
      <c r="LY95" s="301"/>
      <c r="LZ95" s="301"/>
      <c r="MA95" s="301"/>
      <c r="MB95" s="301"/>
      <c r="MC95" s="301"/>
      <c r="MD95" s="301"/>
      <c r="ME95" s="301"/>
      <c r="MF95" s="301"/>
      <c r="MG95" s="301"/>
      <c r="MH95" s="301"/>
      <c r="MI95" s="301"/>
      <c r="MJ95" s="301"/>
      <c r="MK95" s="301"/>
      <c r="ML95" s="301"/>
      <c r="MM95" s="301"/>
      <c r="MN95" s="301"/>
      <c r="MO95" s="301"/>
      <c r="MP95" s="301"/>
      <c r="MQ95" s="301"/>
      <c r="MR95" s="301"/>
      <c r="MS95" s="301"/>
      <c r="MT95" s="301"/>
      <c r="MU95" s="301"/>
      <c r="MV95" s="301"/>
      <c r="MW95" s="301"/>
      <c r="MX95" s="301"/>
      <c r="MY95" s="301"/>
      <c r="MZ95" s="301"/>
      <c r="NA95" s="301"/>
      <c r="NB95" s="301"/>
      <c r="NC95" s="301"/>
      <c r="ND95" s="301"/>
      <c r="NE95" s="301"/>
      <c r="NF95" s="301"/>
      <c r="NG95" s="301"/>
      <c r="NH95" s="301"/>
      <c r="NI95" s="301"/>
      <c r="NJ95" s="301"/>
      <c r="NK95" s="301"/>
      <c r="NL95" s="301"/>
      <c r="NM95" s="301"/>
      <c r="NN95" s="301"/>
      <c r="NO95" s="301"/>
      <c r="NP95" s="301"/>
      <c r="NQ95" s="301"/>
      <c r="NR95" s="301"/>
      <c r="NS95" s="301"/>
      <c r="NT95" s="301"/>
      <c r="NU95" s="301"/>
      <c r="NV95" s="301"/>
      <c r="NW95" s="301"/>
      <c r="NX95" s="301"/>
      <c r="NY95" s="301"/>
      <c r="NZ95" s="301"/>
      <c r="OA95" s="301"/>
      <c r="OB95" s="301"/>
      <c r="OC95" s="301"/>
      <c r="OD95" s="301"/>
      <c r="OE95" s="301"/>
      <c r="OF95" s="301"/>
      <c r="OG95" s="301"/>
      <c r="OH95" s="301"/>
      <c r="OI95" s="301"/>
      <c r="OJ95" s="301"/>
      <c r="OK95" s="301"/>
      <c r="OL95" s="301"/>
      <c r="OM95" s="301"/>
      <c r="ON95" s="301"/>
      <c r="OO95" s="301"/>
      <c r="OP95" s="301"/>
      <c r="OQ95" s="301"/>
      <c r="OR95" s="301"/>
      <c r="OS95" s="301"/>
      <c r="OT95" s="301"/>
      <c r="OU95" s="301"/>
      <c r="OV95" s="301"/>
      <c r="OW95" s="301"/>
      <c r="OX95" s="301"/>
      <c r="OY95" s="301"/>
      <c r="OZ95" s="301"/>
      <c r="PA95" s="301"/>
      <c r="PB95" s="301"/>
      <c r="PC95" s="301"/>
      <c r="PD95" s="301"/>
      <c r="PE95" s="301"/>
      <c r="PF95" s="301"/>
      <c r="PG95" s="301"/>
      <c r="PH95" s="301"/>
      <c r="PI95" s="301"/>
      <c r="PJ95" s="301"/>
      <c r="PK95" s="301"/>
      <c r="PL95" s="301"/>
      <c r="PM95" s="301"/>
      <c r="PN95" s="301"/>
      <c r="PO95" s="301"/>
      <c r="PP95" s="301"/>
      <c r="PQ95" s="301"/>
      <c r="PR95" s="301"/>
      <c r="PS95" s="301"/>
      <c r="PT95" s="301"/>
      <c r="PU95" s="301"/>
      <c r="PV95" s="301"/>
      <c r="PW95" s="301"/>
      <c r="PX95" s="301"/>
      <c r="PY95" s="301"/>
      <c r="PZ95" s="301"/>
      <c r="QA95" s="301"/>
      <c r="QB95" s="301"/>
      <c r="QC95" s="301"/>
      <c r="QD95" s="301"/>
      <c r="QE95" s="301"/>
      <c r="QF95" s="301"/>
      <c r="QG95" s="301"/>
      <c r="QH95" s="301"/>
      <c r="QI95" s="301"/>
      <c r="QJ95" s="301"/>
      <c r="QK95" s="301"/>
      <c r="QL95" s="301"/>
      <c r="QM95" s="301"/>
      <c r="QN95" s="301"/>
      <c r="QO95" s="301"/>
      <c r="QP95" s="301"/>
      <c r="QQ95" s="301"/>
      <c r="QR95" s="301"/>
      <c r="QS95" s="301"/>
      <c r="QT95" s="301"/>
      <c r="QU95" s="301"/>
      <c r="QV95" s="301"/>
      <c r="QW95" s="301"/>
      <c r="QX95" s="301"/>
      <c r="QY95" s="301"/>
      <c r="QZ95" s="301"/>
      <c r="RA95" s="301"/>
      <c r="RB95" s="301"/>
      <c r="RC95" s="301"/>
      <c r="RD95" s="301"/>
      <c r="RE95" s="301"/>
      <c r="RF95" s="301"/>
      <c r="RG95" s="301"/>
      <c r="RH95" s="301"/>
      <c r="RI95" s="301"/>
      <c r="RJ95" s="301"/>
      <c r="RK95" s="301"/>
      <c r="RL95" s="301"/>
      <c r="RM95" s="301"/>
      <c r="RN95" s="301"/>
      <c r="RO95" s="301"/>
      <c r="RP95" s="301"/>
      <c r="RQ95" s="301"/>
      <c r="RR95" s="301"/>
      <c r="RS95" s="301"/>
      <c r="RT95" s="301"/>
      <c r="RU95" s="301"/>
      <c r="RV95" s="301"/>
      <c r="RW95" s="301"/>
      <c r="RX95" s="301"/>
      <c r="RY95" s="301"/>
      <c r="RZ95" s="301"/>
      <c r="SA95" s="301"/>
      <c r="SB95" s="301"/>
      <c r="SC95" s="301"/>
      <c r="SD95" s="301"/>
      <c r="SE95" s="301"/>
      <c r="SF95" s="301"/>
      <c r="SG95" s="301"/>
      <c r="SH95" s="301"/>
      <c r="SI95" s="301"/>
      <c r="SJ95" s="301"/>
      <c r="SK95" s="301"/>
      <c r="SL95" s="301"/>
      <c r="SM95" s="301"/>
      <c r="SN95" s="301"/>
      <c r="SO95" s="301"/>
      <c r="SP95" s="301"/>
      <c r="SQ95" s="301"/>
      <c r="SR95" s="301"/>
      <c r="SS95" s="301"/>
      <c r="ST95" s="301"/>
      <c r="SU95" s="301"/>
      <c r="SV95" s="301"/>
      <c r="SW95" s="301"/>
      <c r="SX95" s="301"/>
      <c r="SY95" s="301"/>
      <c r="SZ95" s="301"/>
      <c r="TA95" s="301"/>
      <c r="TB95" s="301"/>
      <c r="TC95" s="301"/>
      <c r="TD95" s="301"/>
      <c r="TE95" s="301"/>
      <c r="TF95" s="301"/>
      <c r="TG95" s="301"/>
      <c r="TH95" s="301"/>
      <c r="TI95" s="301"/>
      <c r="TJ95" s="301"/>
      <c r="TK95" s="301"/>
      <c r="TL95" s="301"/>
      <c r="TM95" s="301"/>
      <c r="TN95" s="301"/>
      <c r="TO95" s="301"/>
      <c r="TP95" s="301"/>
      <c r="TQ95" s="301"/>
      <c r="TR95" s="301"/>
      <c r="TS95" s="301"/>
      <c r="TT95" s="301"/>
      <c r="TU95" s="301"/>
      <c r="TV95" s="301"/>
      <c r="TW95" s="301"/>
      <c r="TX95" s="301"/>
      <c r="TY95" s="301"/>
      <c r="TZ95" s="301"/>
      <c r="UA95" s="301"/>
      <c r="UB95" s="301"/>
      <c r="UC95" s="301"/>
      <c r="UD95" s="301"/>
      <c r="UE95" s="301"/>
      <c r="UF95" s="301"/>
      <c r="UG95" s="301"/>
      <c r="UH95" s="301"/>
      <c r="UI95" s="301"/>
      <c r="UJ95" s="301"/>
      <c r="UK95" s="301"/>
      <c r="UL95" s="301"/>
      <c r="UM95" s="301"/>
      <c r="UN95" s="301"/>
      <c r="UO95" s="301"/>
      <c r="UP95" s="301"/>
      <c r="UQ95" s="301"/>
      <c r="UR95" s="301"/>
      <c r="US95" s="301"/>
      <c r="UT95" s="301"/>
      <c r="UU95" s="301"/>
      <c r="UV95" s="301"/>
      <c r="UW95" s="301"/>
      <c r="UX95" s="301"/>
      <c r="UY95" s="301"/>
      <c r="UZ95" s="301"/>
      <c r="VA95" s="301"/>
      <c r="VB95" s="301"/>
      <c r="VC95" s="301"/>
      <c r="VD95" s="301"/>
      <c r="VE95" s="301"/>
      <c r="VF95" s="301"/>
      <c r="VG95" s="301"/>
      <c r="VH95" s="301"/>
      <c r="VI95" s="301"/>
      <c r="VJ95" s="301"/>
      <c r="VK95" s="301"/>
      <c r="VL95" s="301"/>
      <c r="VM95" s="301"/>
      <c r="VN95" s="301"/>
      <c r="VO95" s="301"/>
      <c r="VP95" s="301"/>
      <c r="VQ95" s="301"/>
      <c r="VR95" s="301"/>
      <c r="VS95" s="301"/>
      <c r="VT95" s="301"/>
      <c r="VU95" s="301"/>
      <c r="VV95" s="301"/>
      <c r="VW95" s="301"/>
      <c r="VX95" s="301"/>
      <c r="VY95" s="301"/>
      <c r="VZ95" s="301"/>
      <c r="WA95" s="301"/>
      <c r="WB95" s="301"/>
      <c r="WC95" s="301"/>
      <c r="WD95" s="301"/>
      <c r="WE95" s="301"/>
      <c r="WF95" s="301"/>
      <c r="WG95" s="301"/>
      <c r="WH95" s="301"/>
      <c r="WI95" s="301"/>
      <c r="WJ95" s="301"/>
      <c r="WK95" s="301"/>
      <c r="WL95" s="301"/>
      <c r="WM95" s="301"/>
      <c r="WN95" s="301"/>
      <c r="WO95" s="301"/>
      <c r="WP95" s="301"/>
      <c r="WQ95" s="301"/>
      <c r="WR95" s="301"/>
      <c r="WS95" s="301"/>
      <c r="WT95" s="301"/>
      <c r="WU95" s="301"/>
      <c r="WV95" s="301"/>
      <c r="WW95" s="301"/>
      <c r="WX95" s="301"/>
      <c r="WY95" s="301"/>
      <c r="WZ95" s="301"/>
      <c r="XA95" s="301"/>
      <c r="XB95" s="301"/>
      <c r="XC95" s="301"/>
      <c r="XD95" s="301"/>
      <c r="XE95" s="301"/>
      <c r="XF95" s="301"/>
      <c r="XG95" s="301"/>
      <c r="XH95" s="301"/>
      <c r="XI95" s="301"/>
      <c r="XJ95" s="301"/>
      <c r="XK95" s="301"/>
      <c r="XL95" s="301"/>
      <c r="XM95" s="301"/>
      <c r="XN95" s="301"/>
      <c r="XO95" s="301"/>
      <c r="XP95" s="301"/>
      <c r="XQ95" s="301"/>
      <c r="XR95" s="301"/>
      <c r="XS95" s="301"/>
      <c r="XT95" s="301"/>
      <c r="XU95" s="301"/>
      <c r="XV95" s="301"/>
      <c r="XW95" s="301"/>
      <c r="XX95" s="301"/>
      <c r="XY95" s="301"/>
      <c r="XZ95" s="301"/>
      <c r="YA95" s="301"/>
      <c r="YB95" s="301"/>
      <c r="YC95" s="301"/>
      <c r="YD95" s="301"/>
      <c r="YE95" s="301"/>
      <c r="YF95" s="301"/>
      <c r="YG95" s="301"/>
      <c r="YH95" s="301"/>
      <c r="YI95" s="301"/>
      <c r="YJ95" s="301"/>
      <c r="YK95" s="301"/>
      <c r="YL95" s="301"/>
      <c r="YM95" s="301"/>
      <c r="YN95" s="301"/>
      <c r="YO95" s="301"/>
      <c r="YP95" s="301"/>
      <c r="YQ95" s="301"/>
      <c r="YR95" s="301"/>
      <c r="YS95" s="301"/>
      <c r="YT95" s="301"/>
      <c r="YU95" s="301"/>
      <c r="YV95" s="301"/>
      <c r="YW95" s="301"/>
      <c r="YX95" s="301"/>
      <c r="YY95" s="301"/>
      <c r="YZ95" s="301"/>
      <c r="ZA95" s="301"/>
      <c r="ZB95" s="301"/>
      <c r="ZC95" s="301"/>
      <c r="ZD95" s="301"/>
      <c r="ZE95" s="301"/>
      <c r="ZF95" s="301"/>
      <c r="ZG95" s="301"/>
      <c r="ZH95" s="301"/>
      <c r="ZI95" s="301"/>
      <c r="ZJ95" s="301"/>
      <c r="ZK95" s="301"/>
      <c r="ZL95" s="301"/>
      <c r="ZM95" s="301"/>
      <c r="ZN95" s="301"/>
      <c r="ZO95" s="301"/>
      <c r="ZP95" s="301"/>
      <c r="ZQ95" s="301"/>
      <c r="ZR95" s="301"/>
      <c r="ZS95" s="301"/>
      <c r="ZT95" s="301"/>
      <c r="ZU95" s="301"/>
      <c r="ZV95" s="301"/>
      <c r="ZW95" s="301"/>
      <c r="ZX95" s="301"/>
      <c r="ZY95" s="301"/>
      <c r="ZZ95" s="301"/>
      <c r="AAA95" s="301"/>
      <c r="AAB95" s="301"/>
      <c r="AAC95" s="301"/>
      <c r="AAD95" s="301"/>
      <c r="AAE95" s="301"/>
      <c r="AAF95" s="301"/>
      <c r="AAG95" s="301"/>
      <c r="AAH95" s="301"/>
      <c r="AAI95" s="301"/>
      <c r="AAJ95" s="301"/>
      <c r="AAK95" s="301"/>
      <c r="AAL95" s="301"/>
      <c r="AAM95" s="301"/>
      <c r="AAN95" s="301"/>
      <c r="AAO95" s="301"/>
      <c r="AAP95" s="301"/>
      <c r="AAQ95" s="301"/>
      <c r="AAR95" s="301"/>
      <c r="AAS95" s="301"/>
      <c r="AAT95" s="301"/>
      <c r="AAU95" s="301"/>
      <c r="AAV95" s="301"/>
      <c r="AAW95" s="301"/>
      <c r="AAX95" s="301"/>
      <c r="AAY95" s="301"/>
      <c r="AAZ95" s="301"/>
      <c r="ABA95" s="301"/>
      <c r="ABB95" s="301"/>
      <c r="ABC95" s="301"/>
      <c r="ABD95" s="301"/>
      <c r="ABE95" s="301"/>
      <c r="ABF95" s="301"/>
      <c r="ABG95" s="301"/>
      <c r="ABH95" s="301"/>
      <c r="ABI95" s="301"/>
      <c r="ABJ95" s="301"/>
      <c r="ABK95" s="301"/>
      <c r="ABL95" s="301"/>
      <c r="ABM95" s="301"/>
      <c r="ABN95" s="301"/>
      <c r="ABO95" s="301"/>
      <c r="ABP95" s="301"/>
      <c r="ABQ95" s="301"/>
      <c r="ABR95" s="301"/>
      <c r="ABS95" s="301"/>
      <c r="ABT95" s="301"/>
      <c r="ABU95" s="301"/>
      <c r="ABV95" s="301"/>
      <c r="ABW95" s="301"/>
      <c r="ABX95" s="301"/>
      <c r="ABY95" s="301"/>
      <c r="ABZ95" s="301"/>
      <c r="ACA95" s="301"/>
      <c r="ACB95" s="301"/>
      <c r="ACC95" s="301"/>
      <c r="ACD95" s="301"/>
      <c r="ACE95" s="301"/>
      <c r="ACF95" s="301"/>
      <c r="ACG95" s="301"/>
      <c r="ACH95" s="301"/>
      <c r="ACI95" s="301"/>
      <c r="ACJ95" s="301"/>
      <c r="ACK95" s="301"/>
      <c r="ACL95" s="301"/>
      <c r="ACM95" s="301"/>
      <c r="ACN95" s="301"/>
      <c r="ACO95" s="301"/>
      <c r="ACP95" s="301"/>
      <c r="ACQ95" s="301"/>
      <c r="ACR95" s="301"/>
      <c r="ACS95" s="301"/>
      <c r="ACT95" s="301"/>
      <c r="ACU95" s="301"/>
      <c r="ACV95" s="301"/>
      <c r="ACW95" s="301"/>
      <c r="ACX95" s="301"/>
      <c r="ACY95" s="301"/>
      <c r="ACZ95" s="301"/>
      <c r="ADA95" s="301"/>
      <c r="ADB95" s="301"/>
      <c r="ADC95" s="301"/>
      <c r="ADD95" s="301"/>
      <c r="ADE95" s="301"/>
      <c r="ADF95" s="301"/>
      <c r="ADG95" s="301"/>
      <c r="ADH95" s="301"/>
      <c r="ADI95" s="301"/>
      <c r="ADJ95" s="301"/>
      <c r="ADK95" s="301"/>
      <c r="ADL95" s="301"/>
      <c r="ADM95" s="301"/>
      <c r="ADN95" s="301"/>
      <c r="ADO95" s="301"/>
      <c r="ADP95" s="301"/>
      <c r="ADQ95" s="301"/>
      <c r="ADR95" s="301"/>
      <c r="ADS95" s="301"/>
      <c r="ADT95" s="301"/>
      <c r="ADU95" s="301"/>
      <c r="ADV95" s="301"/>
      <c r="ADW95" s="301"/>
      <c r="ADX95" s="301"/>
      <c r="ADY95" s="301"/>
      <c r="ADZ95" s="301"/>
      <c r="AEA95" s="301"/>
      <c r="AEB95" s="301"/>
      <c r="AEC95" s="301"/>
      <c r="AED95" s="301"/>
      <c r="AEE95" s="301"/>
      <c r="AEF95" s="301"/>
      <c r="AEG95" s="301"/>
      <c r="AEH95" s="301"/>
      <c r="AEI95" s="301"/>
      <c r="AEJ95" s="301"/>
      <c r="AEK95" s="301"/>
      <c r="AEL95" s="301"/>
      <c r="AEM95" s="301"/>
      <c r="AEN95" s="301"/>
      <c r="AEO95" s="301"/>
      <c r="AEP95" s="301"/>
      <c r="AEQ95" s="301"/>
      <c r="AER95" s="301"/>
      <c r="AES95" s="301"/>
      <c r="AET95" s="301"/>
      <c r="AEU95" s="301"/>
      <c r="AEV95" s="301"/>
      <c r="AEW95" s="301"/>
      <c r="AEX95" s="301"/>
      <c r="AEY95" s="301"/>
      <c r="AEZ95" s="301"/>
      <c r="AFA95" s="301"/>
      <c r="AFB95" s="301"/>
      <c r="AFC95" s="301"/>
      <c r="AFD95" s="301"/>
      <c r="AFE95" s="301"/>
      <c r="AFF95" s="301"/>
      <c r="AFG95" s="301"/>
      <c r="AFH95" s="301"/>
      <c r="AFI95" s="301"/>
      <c r="AFJ95" s="301"/>
      <c r="AFK95" s="301"/>
      <c r="AFL95" s="301"/>
      <c r="AFM95" s="301"/>
      <c r="AFN95" s="301"/>
      <c r="AFO95" s="301"/>
      <c r="AFP95" s="301"/>
      <c r="AFQ95" s="301"/>
      <c r="AFR95" s="301"/>
      <c r="AFS95" s="301"/>
      <c r="AFT95" s="301"/>
      <c r="AFU95" s="301"/>
      <c r="AFV95" s="301"/>
      <c r="AFW95" s="301"/>
      <c r="AFX95" s="301"/>
      <c r="AFY95" s="301"/>
      <c r="AFZ95" s="301"/>
      <c r="AGA95" s="301"/>
      <c r="AGB95" s="301"/>
      <c r="AGC95" s="301"/>
      <c r="AGD95" s="301"/>
      <c r="AGE95" s="301"/>
      <c r="AGF95" s="301"/>
      <c r="AGG95" s="301"/>
      <c r="AGH95" s="301"/>
      <c r="AGI95" s="301"/>
      <c r="AGJ95" s="301"/>
      <c r="AGK95" s="301"/>
      <c r="AGL95" s="301"/>
      <c r="AGM95" s="301"/>
      <c r="AGN95" s="301"/>
      <c r="AGO95" s="301"/>
      <c r="AGP95" s="301"/>
      <c r="AGQ95" s="301"/>
      <c r="AGR95" s="301"/>
      <c r="AGS95" s="301"/>
      <c r="AGT95" s="301"/>
      <c r="AGU95" s="301"/>
      <c r="AGV95" s="301"/>
      <c r="AGW95" s="301"/>
      <c r="AGX95" s="301"/>
      <c r="AGY95" s="301"/>
      <c r="AGZ95" s="301"/>
      <c r="AHA95" s="301"/>
      <c r="AHB95" s="301"/>
      <c r="AHC95" s="301"/>
      <c r="AHD95" s="301"/>
      <c r="AHE95" s="301"/>
      <c r="AHF95" s="301"/>
      <c r="AHG95" s="301"/>
      <c r="AHH95" s="301"/>
      <c r="AHI95" s="301"/>
      <c r="AHJ95" s="301"/>
      <c r="AHK95" s="301"/>
      <c r="AHL95" s="301"/>
      <c r="AHM95" s="301"/>
      <c r="AHN95" s="301"/>
      <c r="AHO95" s="301"/>
      <c r="AHP95" s="301"/>
      <c r="AHQ95" s="301"/>
      <c r="AHR95" s="301"/>
      <c r="AHS95" s="301"/>
      <c r="AHT95" s="301"/>
      <c r="AHU95" s="301"/>
      <c r="AHV95" s="301"/>
      <c r="AHW95" s="301"/>
      <c r="AHX95" s="301"/>
      <c r="AHY95" s="301"/>
      <c r="AHZ95" s="301"/>
      <c r="AIA95" s="301"/>
      <c r="AIB95" s="301"/>
      <c r="AIC95" s="301"/>
      <c r="AID95" s="301"/>
      <c r="AIE95" s="301"/>
      <c r="AIF95" s="301"/>
      <c r="AIG95" s="301"/>
      <c r="AIH95" s="301"/>
      <c r="AII95" s="301"/>
      <c r="AIJ95" s="301"/>
      <c r="AIK95" s="301"/>
      <c r="AIL95" s="301"/>
      <c r="AIM95" s="301"/>
      <c r="AIN95" s="301"/>
      <c r="AIO95" s="301"/>
      <c r="AIP95" s="301"/>
      <c r="AIQ95" s="301"/>
      <c r="AIR95" s="301"/>
      <c r="AIS95" s="301"/>
      <c r="AIT95" s="301"/>
      <c r="AIU95" s="301"/>
      <c r="AIV95" s="301"/>
      <c r="AIW95" s="301"/>
      <c r="AIX95" s="301"/>
      <c r="AIY95" s="301"/>
      <c r="AIZ95" s="301"/>
      <c r="AJA95" s="301"/>
      <c r="AJB95" s="301"/>
      <c r="AJC95" s="301"/>
      <c r="AJD95" s="301"/>
      <c r="AJE95" s="301"/>
      <c r="AJF95" s="301"/>
      <c r="AJG95" s="301"/>
      <c r="AJH95" s="301"/>
      <c r="AJI95" s="301"/>
      <c r="AJJ95" s="301"/>
      <c r="AJK95" s="301"/>
      <c r="AJL95" s="301"/>
      <c r="AJM95" s="301"/>
      <c r="AJN95" s="301"/>
      <c r="AJO95" s="301"/>
      <c r="AJP95" s="301"/>
      <c r="AJQ95" s="301"/>
      <c r="AJR95" s="301"/>
      <c r="AJS95" s="301"/>
      <c r="AJT95" s="301"/>
      <c r="AJU95" s="301"/>
      <c r="AJV95" s="301"/>
      <c r="AJW95" s="301"/>
      <c r="AJX95" s="301"/>
      <c r="AJY95" s="301"/>
      <c r="AJZ95" s="301"/>
      <c r="AKA95" s="301"/>
      <c r="AKB95" s="301"/>
      <c r="AKC95" s="301"/>
      <c r="AKD95" s="301"/>
      <c r="AKE95" s="301"/>
      <c r="AKF95" s="301"/>
      <c r="AKG95" s="301"/>
      <c r="AKH95" s="301"/>
      <c r="AKI95" s="301"/>
      <c r="AKJ95" s="301"/>
      <c r="AKK95" s="301"/>
      <c r="AKL95" s="301"/>
      <c r="AKM95" s="301"/>
      <c r="AKN95" s="301"/>
      <c r="AKO95" s="301"/>
      <c r="AKP95" s="301"/>
      <c r="AKQ95" s="301"/>
      <c r="AKR95" s="301"/>
      <c r="AKS95" s="301"/>
      <c r="AKT95" s="301"/>
      <c r="AKU95" s="301"/>
      <c r="AKV95" s="301"/>
      <c r="AKW95" s="301"/>
      <c r="AKX95" s="301"/>
      <c r="AKY95" s="301"/>
      <c r="AKZ95" s="301"/>
      <c r="ALA95" s="301"/>
      <c r="ALB95" s="301"/>
      <c r="ALC95" s="301"/>
      <c r="ALD95" s="301"/>
      <c r="ALE95" s="301"/>
      <c r="ALF95" s="301"/>
      <c r="ALG95" s="301"/>
      <c r="ALH95" s="301"/>
      <c r="ALI95" s="301"/>
      <c r="ALJ95" s="301"/>
      <c r="ALK95" s="301"/>
      <c r="ALL95" s="301"/>
      <c r="ALM95" s="301"/>
      <c r="ALN95" s="301"/>
      <c r="ALO95" s="301"/>
      <c r="ALP95" s="301"/>
      <c r="ALQ95" s="301"/>
      <c r="ALR95" s="301"/>
      <c r="ALS95" s="301"/>
      <c r="ALT95" s="301"/>
      <c r="ALU95" s="301"/>
      <c r="ALV95" s="301"/>
      <c r="ALW95" s="301"/>
      <c r="ALX95" s="301"/>
      <c r="ALY95" s="301"/>
      <c r="ALZ95" s="301"/>
      <c r="AMA95" s="301"/>
      <c r="AMB95" s="301"/>
      <c r="AMC95" s="301"/>
      <c r="AMD95" s="301"/>
      <c r="AME95" s="301"/>
      <c r="AMF95" s="301"/>
      <c r="AMG95" s="301"/>
      <c r="AMH95" s="301"/>
      <c r="AMI95" s="301"/>
      <c r="AMJ95" s="301"/>
      <c r="AMK95" s="301"/>
    </row>
    <row r="96" spans="1:1025" ht="13.5" thickBot="1" x14ac:dyDescent="0.25"/>
    <row r="97" spans="1:7" s="301" customFormat="1" ht="13.5" thickBot="1" x14ac:dyDescent="0.25">
      <c r="A97" s="382" t="s">
        <v>187</v>
      </c>
      <c r="B97" s="287">
        <v>154.04</v>
      </c>
      <c r="C97" s="388" t="s">
        <v>197</v>
      </c>
      <c r="D97" s="384"/>
      <c r="E97" s="385"/>
      <c r="F97" s="338">
        <f>F95/B97</f>
        <v>28.391966165830382</v>
      </c>
      <c r="G97" s="295"/>
    </row>
    <row r="99" spans="1:7" s="301" customFormat="1" x14ac:dyDescent="0.2">
      <c r="A99" s="271" t="s">
        <v>188</v>
      </c>
      <c r="B99" s="294"/>
      <c r="C99" s="294"/>
      <c r="D99" s="295"/>
      <c r="E99" s="295"/>
      <c r="F99" s="295"/>
      <c r="G99" s="295"/>
    </row>
    <row r="102" spans="1:7" s="301" customFormat="1" x14ac:dyDescent="0.2">
      <c r="F102" s="325"/>
    </row>
    <row r="103" spans="1:7" s="301" customFormat="1" x14ac:dyDescent="0.2">
      <c r="F103" s="389"/>
    </row>
    <row r="126" s="294" customFormat="1" ht="9" customHeight="1" x14ac:dyDescent="0.2"/>
  </sheetData>
  <mergeCells count="11">
    <mergeCell ref="A91:E91"/>
    <mergeCell ref="A1:F1"/>
    <mergeCell ref="A2:F3"/>
    <mergeCell ref="A4:F4"/>
    <mergeCell ref="A6:F6"/>
    <mergeCell ref="A14:C14"/>
    <mergeCell ref="A23:F23"/>
    <mergeCell ref="A41:C41"/>
    <mergeCell ref="A42:D42"/>
    <mergeCell ref="A76:B76"/>
    <mergeCell ref="A85:B85"/>
  </mergeCells>
  <printOptions horizontalCentered="1"/>
  <pageMargins left="0.70866141732283472" right="0.70866141732283472" top="0.74803149606299213" bottom="0.74803149606299213" header="0.70866141732283472" footer="0.70866141732283472"/>
  <pageSetup paperSize="9" scale="73" firstPageNumber="0" fitToHeight="2" orientation="portrait" r:id="rId1"/>
  <headerFooter>
    <oddFooter>&amp;R&amp;P de &amp;N</oddFooter>
  </headerFooter>
  <rowBreaks count="1" manualBreakCount="1">
    <brk id="20" max="16383" man="1"/>
  </row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MK153"/>
  <sheetViews>
    <sheetView zoomScale="120" zoomScaleNormal="120" workbookViewId="0">
      <pane ySplit="1" topLeftCell="A111" activePane="bottomLeft" state="frozen"/>
      <selection activeCell="C7" sqref="C7"/>
      <selection pane="bottomLeft" activeCell="C7" sqref="C7"/>
    </sheetView>
  </sheetViews>
  <sheetFormatPr defaultRowHeight="12.75" x14ac:dyDescent="0.2"/>
  <cols>
    <col min="1" max="1" width="44.42578125" style="445" customWidth="1"/>
    <col min="2" max="2" width="16.140625" style="445" customWidth="1"/>
    <col min="3" max="3" width="14.5703125" style="445" customWidth="1"/>
    <col min="4" max="4" width="14.7109375" style="446" customWidth="1"/>
    <col min="5" max="5" width="15.28515625" style="446" customWidth="1"/>
    <col min="6" max="6" width="15" style="446" customWidth="1"/>
    <col min="7" max="7" width="28" style="446" customWidth="1"/>
    <col min="8" max="8" width="23.85546875" style="445" hidden="1" customWidth="1"/>
    <col min="9" max="9" width="14.5703125" style="445" customWidth="1"/>
    <col min="10" max="10" width="13.42578125" style="445" customWidth="1"/>
    <col min="11" max="1025" width="9.28515625" style="445" customWidth="1"/>
    <col min="1026" max="16384" width="9.140625" style="471"/>
  </cols>
  <sheetData>
    <row r="1" spans="1:7" s="410" customFormat="1" ht="21.75" customHeight="1" thickBot="1" x14ac:dyDescent="0.25">
      <c r="A1" s="593" t="s">
        <v>217</v>
      </c>
      <c r="B1" s="593"/>
      <c r="C1" s="593"/>
      <c r="D1" s="593"/>
      <c r="E1" s="593"/>
      <c r="F1" s="593"/>
      <c r="G1" s="409"/>
    </row>
    <row r="2" spans="1:7" s="412" customFormat="1" ht="12.6" customHeight="1" thickBot="1" x14ac:dyDescent="0.25">
      <c r="A2" s="604" t="s">
        <v>280</v>
      </c>
      <c r="B2" s="604"/>
      <c r="C2" s="604"/>
      <c r="D2" s="604"/>
      <c r="E2" s="604"/>
      <c r="F2" s="604"/>
      <c r="G2" s="411"/>
    </row>
    <row r="3" spans="1:7" s="412" customFormat="1" ht="10.9" customHeight="1" x14ac:dyDescent="0.2">
      <c r="A3" s="604"/>
      <c r="B3" s="604"/>
      <c r="C3" s="604"/>
      <c r="D3" s="604"/>
      <c r="E3" s="604"/>
      <c r="F3" s="604"/>
      <c r="G3" s="411"/>
    </row>
    <row r="4" spans="1:7" s="412" customFormat="1" ht="21.75" customHeight="1" x14ac:dyDescent="0.2">
      <c r="A4" s="605" t="s">
        <v>14</v>
      </c>
      <c r="B4" s="605"/>
      <c r="C4" s="605"/>
      <c r="D4" s="605"/>
      <c r="E4" s="605"/>
      <c r="F4" s="605"/>
      <c r="G4" s="411"/>
    </row>
    <row r="5" spans="1:7" s="410" customFormat="1" ht="10.9" customHeight="1" thickBot="1" x14ac:dyDescent="0.25">
      <c r="A5" s="413"/>
      <c r="B5" s="414"/>
      <c r="C5" s="414"/>
      <c r="D5" s="409"/>
      <c r="E5" s="409"/>
      <c r="F5" s="415"/>
      <c r="G5" s="409"/>
    </row>
    <row r="6" spans="1:7" s="410" customFormat="1" ht="15.75" customHeight="1" thickBot="1" x14ac:dyDescent="0.25">
      <c r="A6" s="603" t="s">
        <v>88</v>
      </c>
      <c r="B6" s="603"/>
      <c r="C6" s="603"/>
      <c r="D6" s="603"/>
      <c r="E6" s="603"/>
      <c r="F6" s="603"/>
      <c r="G6" s="409"/>
    </row>
    <row r="7" spans="1:7" s="410" customFormat="1" ht="15.75" customHeight="1" x14ac:dyDescent="0.2">
      <c r="A7" s="416" t="s">
        <v>87</v>
      </c>
      <c r="B7" s="417"/>
      <c r="C7" s="417"/>
      <c r="D7" s="418"/>
      <c r="E7" s="419" t="s">
        <v>10</v>
      </c>
      <c r="F7" s="420" t="s">
        <v>1</v>
      </c>
      <c r="G7" s="409"/>
    </row>
    <row r="8" spans="1:7" s="426" customFormat="1" ht="15.75" customHeight="1" x14ac:dyDescent="0.2">
      <c r="A8" s="421" t="str">
        <f>A38</f>
        <v>1. Mão de obra</v>
      </c>
      <c r="B8" s="422"/>
      <c r="C8" s="423"/>
      <c r="D8" s="423"/>
      <c r="E8" s="424">
        <f>+F90</f>
        <v>13604.718660058637</v>
      </c>
      <c r="F8" s="269">
        <f t="shared" ref="F8:F18" si="0">IFERROR(E8/$E$19,0)</f>
        <v>0.74849329306806667</v>
      </c>
      <c r="G8" s="425"/>
    </row>
    <row r="9" spans="1:7" s="410" customFormat="1" ht="15.75" customHeight="1" x14ac:dyDescent="0.2">
      <c r="A9" s="427" t="str">
        <f>A39</f>
        <v>1.1. Categoria Profissional de Vigilante Armado - CBO 5173</v>
      </c>
      <c r="B9" s="428"/>
      <c r="C9" s="429"/>
      <c r="D9" s="429"/>
      <c r="E9" s="430">
        <f>F49</f>
        <v>11619.021823695</v>
      </c>
      <c r="F9" s="276">
        <f t="shared" si="0"/>
        <v>0.63924584729411227</v>
      </c>
      <c r="G9" s="409"/>
    </row>
    <row r="10" spans="1:7" s="410" customFormat="1" ht="15.6" customHeight="1" x14ac:dyDescent="0.2">
      <c r="A10" s="427" t="str">
        <f>A51</f>
        <v>1.2. Encarregado/Supervisor</v>
      </c>
      <c r="B10" s="428"/>
      <c r="C10" s="429"/>
      <c r="D10" s="429"/>
      <c r="E10" s="430">
        <f>F58</f>
        <v>208.37863636363636</v>
      </c>
      <c r="F10" s="276">
        <f t="shared" si="0"/>
        <v>1.1464405522383593E-2</v>
      </c>
      <c r="G10" s="409"/>
    </row>
    <row r="11" spans="1:7" s="410" customFormat="1" ht="15.6" customHeight="1" x14ac:dyDescent="0.2">
      <c r="A11" s="427" t="str">
        <f>A60</f>
        <v>1.3. Vale Transporte</v>
      </c>
      <c r="B11" s="428"/>
      <c r="C11" s="429"/>
      <c r="D11" s="429"/>
      <c r="E11" s="430">
        <f>F65</f>
        <v>244.72800000000001</v>
      </c>
      <c r="F11" s="276">
        <f t="shared" si="0"/>
        <v>1.3464245105173847E-2</v>
      </c>
      <c r="G11" s="409"/>
    </row>
    <row r="12" spans="1:7" s="410" customFormat="1" ht="15.75" customHeight="1" x14ac:dyDescent="0.2">
      <c r="A12" s="427" t="str">
        <f>A67</f>
        <v>1.4. Auxílio Alimentação</v>
      </c>
      <c r="B12" s="428"/>
      <c r="C12" s="429"/>
      <c r="D12" s="429"/>
      <c r="E12" s="430">
        <f>F71</f>
        <v>1532.5902000000001</v>
      </c>
      <c r="F12" s="276">
        <f t="shared" si="0"/>
        <v>8.4318795146396855E-2</v>
      </c>
      <c r="G12" s="409"/>
    </row>
    <row r="13" spans="1:7" s="410" customFormat="1" ht="15.75" hidden="1" customHeight="1" x14ac:dyDescent="0.2">
      <c r="A13" s="427" t="str">
        <f>A73</f>
        <v>1.4. Vale Transporte</v>
      </c>
      <c r="B13" s="428"/>
      <c r="C13" s="429"/>
      <c r="D13" s="429"/>
      <c r="E13" s="430">
        <f>F78</f>
        <v>0</v>
      </c>
      <c r="F13" s="276">
        <f t="shared" si="0"/>
        <v>0</v>
      </c>
      <c r="G13" s="409"/>
    </row>
    <row r="14" spans="1:7" s="410" customFormat="1" ht="15.75" hidden="1" customHeight="1" x14ac:dyDescent="0.2">
      <c r="A14" s="427" t="str">
        <f>A80</f>
        <v xml:space="preserve">1.5. Plano de Benefício Social  </v>
      </c>
      <c r="B14" s="428"/>
      <c r="C14" s="429"/>
      <c r="D14" s="429"/>
      <c r="E14" s="430">
        <f>F83</f>
        <v>0</v>
      </c>
      <c r="F14" s="276">
        <f t="shared" si="0"/>
        <v>0</v>
      </c>
      <c r="G14" s="409"/>
    </row>
    <row r="15" spans="1:7" s="426" customFormat="1" ht="15.75" customHeight="1" x14ac:dyDescent="0.2">
      <c r="A15" s="606" t="str">
        <f>A92</f>
        <v>2. Uniformes e Equipamentos de Proteção Individual</v>
      </c>
      <c r="B15" s="606"/>
      <c r="C15" s="606"/>
      <c r="D15" s="423"/>
      <c r="E15" s="424">
        <f>+F103</f>
        <v>132.19951704545457</v>
      </c>
      <c r="F15" s="269">
        <f t="shared" si="0"/>
        <v>7.2732449915236842E-3</v>
      </c>
      <c r="G15" s="425"/>
    </row>
    <row r="16" spans="1:7" s="426" customFormat="1" ht="15.75" customHeight="1" x14ac:dyDescent="0.2">
      <c r="A16" s="431" t="str">
        <f>A93</f>
        <v>2.1. Uniformes e EPIs</v>
      </c>
      <c r="B16" s="432"/>
      <c r="C16" s="432"/>
      <c r="D16" s="423"/>
      <c r="E16" s="433">
        <f>F101</f>
        <v>132.19951704545457</v>
      </c>
      <c r="F16" s="269">
        <f t="shared" si="0"/>
        <v>7.2732449915236842E-3</v>
      </c>
      <c r="G16" s="425"/>
    </row>
    <row r="17" spans="1:9" s="426" customFormat="1" ht="15.75" customHeight="1" x14ac:dyDescent="0.2">
      <c r="A17" s="434" t="str">
        <f>A105</f>
        <v>3. Veículo de apoio para deslocamento e materiais de consumo</v>
      </c>
      <c r="B17" s="432"/>
      <c r="C17" s="432"/>
      <c r="D17" s="423"/>
      <c r="E17" s="435">
        <f>F112</f>
        <v>962.75</v>
      </c>
      <c r="F17" s="269">
        <f t="shared" si="0"/>
        <v>5.2967792712750976E-2</v>
      </c>
      <c r="G17" s="425"/>
    </row>
    <row r="18" spans="1:9" s="426" customFormat="1" ht="15.75" customHeight="1" thickBot="1" x14ac:dyDescent="0.25">
      <c r="A18" s="552" t="str">
        <f>A114</f>
        <v>4. Benefícios e Despesas Indiretas (BDI)</v>
      </c>
      <c r="B18" s="436"/>
      <c r="C18" s="423"/>
      <c r="D18" s="423"/>
      <c r="E18" s="437">
        <f>F118</f>
        <v>3476.4715238851172</v>
      </c>
      <c r="F18" s="269">
        <f t="shared" si="0"/>
        <v>0.1912656692276587</v>
      </c>
      <c r="G18" s="425"/>
    </row>
    <row r="19" spans="1:9" s="410" customFormat="1" ht="15.75" customHeight="1" thickBot="1" x14ac:dyDescent="0.25">
      <c r="A19" s="438" t="s">
        <v>110</v>
      </c>
      <c r="B19" s="439"/>
      <c r="C19" s="440"/>
      <c r="D19" s="440"/>
      <c r="E19" s="441">
        <f>E8+E15+E18+E17</f>
        <v>18176.13970098921</v>
      </c>
      <c r="F19" s="289">
        <f>F8+F15+F18+F17</f>
        <v>1</v>
      </c>
      <c r="G19" s="409"/>
    </row>
    <row r="20" spans="1:9" s="410" customFormat="1" ht="15.75" customHeight="1" x14ac:dyDescent="0.2">
      <c r="A20" s="442"/>
      <c r="B20" s="443"/>
      <c r="C20" s="425"/>
      <c r="D20" s="425"/>
      <c r="E20" s="444"/>
      <c r="F20" s="293"/>
      <c r="G20" s="409"/>
    </row>
    <row r="21" spans="1:9" s="445" customFormat="1" ht="13.5" thickBot="1" x14ac:dyDescent="0.25">
      <c r="D21" s="446"/>
      <c r="E21" s="446"/>
      <c r="F21" s="446"/>
      <c r="G21" s="446"/>
    </row>
    <row r="22" spans="1:9" s="410" customFormat="1" ht="15" customHeight="1" thickBot="1" x14ac:dyDescent="0.25">
      <c r="A22" s="603" t="s">
        <v>251</v>
      </c>
      <c r="B22" s="603"/>
      <c r="C22" s="603"/>
      <c r="D22" s="603"/>
      <c r="E22" s="603"/>
      <c r="F22" s="446"/>
      <c r="G22" s="409"/>
    </row>
    <row r="23" spans="1:9" s="410" customFormat="1" ht="15" customHeight="1" thickBot="1" x14ac:dyDescent="0.25">
      <c r="A23" s="608" t="s">
        <v>252</v>
      </c>
      <c r="B23" s="608"/>
      <c r="C23" s="608"/>
      <c r="D23" s="608"/>
      <c r="E23" s="447" t="s">
        <v>11</v>
      </c>
      <c r="F23" s="446"/>
      <c r="G23" s="409"/>
    </row>
    <row r="24" spans="1:9" s="410" customFormat="1" ht="15" customHeight="1" x14ac:dyDescent="0.2">
      <c r="A24" s="448" t="s">
        <v>270</v>
      </c>
      <c r="B24" s="449"/>
      <c r="C24" s="449"/>
      <c r="D24" s="450"/>
      <c r="E24" s="451"/>
      <c r="F24" s="446"/>
      <c r="G24" s="452"/>
    </row>
    <row r="25" spans="1:9" s="410" customFormat="1" ht="15" customHeight="1" x14ac:dyDescent="0.2">
      <c r="A25" s="453" t="s">
        <v>253</v>
      </c>
      <c r="B25" s="454"/>
      <c r="C25" s="454"/>
      <c r="D25" s="455"/>
      <c r="E25" s="553">
        <v>2105.4</v>
      </c>
      <c r="F25" s="446"/>
      <c r="G25" s="409"/>
    </row>
    <row r="26" spans="1:9" s="410" customFormat="1" ht="15" hidden="1" customHeight="1" x14ac:dyDescent="0.2">
      <c r="A26" s="453" t="s">
        <v>254</v>
      </c>
      <c r="B26" s="454"/>
      <c r="C26" s="454"/>
      <c r="D26" s="455"/>
      <c r="E26" s="456">
        <v>0</v>
      </c>
      <c r="F26" s="446"/>
      <c r="G26" s="409"/>
    </row>
    <row r="27" spans="1:9" s="410" customFormat="1" ht="15" customHeight="1" x14ac:dyDescent="0.2">
      <c r="A27" s="453" t="s">
        <v>255</v>
      </c>
      <c r="B27" s="454"/>
      <c r="C27" s="454"/>
      <c r="D27" s="455"/>
      <c r="E27" s="457">
        <v>220</v>
      </c>
      <c r="F27" s="446"/>
      <c r="G27" s="409"/>
      <c r="I27" s="409"/>
    </row>
    <row r="28" spans="1:9" s="410" customFormat="1" ht="15" hidden="1" customHeight="1" x14ac:dyDescent="0.2">
      <c r="A28" s="421" t="str">
        <f>+A51</f>
        <v>1.2. Encarregado/Supervisor</v>
      </c>
      <c r="B28" s="458"/>
      <c r="C28" s="458"/>
      <c r="D28" s="459"/>
      <c r="E28" s="460"/>
      <c r="F28" s="446"/>
      <c r="G28" s="409"/>
      <c r="I28" s="409"/>
    </row>
    <row r="29" spans="1:9" s="410" customFormat="1" ht="15" hidden="1" customHeight="1" x14ac:dyDescent="0.2">
      <c r="A29" s="453"/>
      <c r="B29" s="458"/>
      <c r="C29" s="458"/>
      <c r="D29" s="459"/>
      <c r="E29" s="554"/>
      <c r="F29" s="446"/>
      <c r="G29" s="409"/>
      <c r="I29" s="409"/>
    </row>
    <row r="30" spans="1:9" s="410" customFormat="1" ht="15" hidden="1" customHeight="1" x14ac:dyDescent="0.2">
      <c r="A30" s="461"/>
      <c r="B30" s="458"/>
      <c r="C30" s="458"/>
      <c r="D30" s="459"/>
      <c r="E30" s="460"/>
      <c r="F30" s="446"/>
      <c r="G30" s="409"/>
      <c r="I30" s="409"/>
    </row>
    <row r="31" spans="1:9" s="410" customFormat="1" ht="15" customHeight="1" thickBot="1" x14ac:dyDescent="0.25">
      <c r="A31" s="462" t="s">
        <v>256</v>
      </c>
      <c r="B31" s="463"/>
      <c r="C31" s="463"/>
      <c r="D31" s="464"/>
      <c r="E31" s="465">
        <v>3</v>
      </c>
      <c r="F31" s="446"/>
      <c r="G31" s="409"/>
      <c r="I31" s="409"/>
    </row>
    <row r="32" spans="1:9" s="410" customFormat="1" x14ac:dyDescent="0.2">
      <c r="A32" s="446"/>
      <c r="B32" s="446"/>
      <c r="C32" s="446"/>
      <c r="D32" s="445"/>
      <c r="E32" s="466"/>
      <c r="F32" s="445"/>
      <c r="G32" s="409"/>
      <c r="I32" s="409"/>
    </row>
    <row r="33" spans="1:9" s="410" customFormat="1" x14ac:dyDescent="0.2">
      <c r="A33" s="446"/>
      <c r="B33" s="446"/>
      <c r="C33" s="446"/>
      <c r="D33" s="445"/>
      <c r="E33" s="467"/>
      <c r="F33" s="445"/>
      <c r="G33" s="409"/>
      <c r="I33" s="409"/>
    </row>
    <row r="34" spans="1:9" s="410" customFormat="1" x14ac:dyDescent="0.2">
      <c r="A34" s="446"/>
      <c r="B34" s="446"/>
      <c r="C34" s="446"/>
      <c r="D34" s="445"/>
      <c r="E34" s="467"/>
      <c r="F34" s="445"/>
      <c r="G34" s="409"/>
      <c r="I34" s="409"/>
    </row>
    <row r="35" spans="1:9" s="410" customFormat="1" ht="13.5" thickBot="1" x14ac:dyDescent="0.25">
      <c r="A35" s="446"/>
      <c r="B35" s="446"/>
      <c r="C35" s="446"/>
      <c r="D35" s="445"/>
      <c r="E35" s="467"/>
      <c r="F35" s="468"/>
      <c r="G35" s="409"/>
      <c r="I35" s="409"/>
    </row>
    <row r="36" spans="1:9" s="426" customFormat="1" ht="15.75" customHeight="1" thickBot="1" x14ac:dyDescent="0.25">
      <c r="A36" s="469" t="s">
        <v>86</v>
      </c>
      <c r="B36" s="300">
        <f>'11 Horários'!F49</f>
        <v>0.83340909090909099</v>
      </c>
      <c r="C36" s="425"/>
      <c r="E36" s="470"/>
      <c r="G36" s="425"/>
    </row>
    <row r="37" spans="1:9" s="410" customFormat="1" ht="15.75" customHeight="1" x14ac:dyDescent="0.2">
      <c r="A37" s="446"/>
      <c r="B37" s="446"/>
      <c r="C37" s="446"/>
      <c r="D37" s="445"/>
      <c r="E37" s="466"/>
      <c r="F37" s="445"/>
      <c r="G37" s="409"/>
    </row>
    <row r="38" spans="1:9" s="471" customFormat="1" ht="13.15" customHeight="1" x14ac:dyDescent="0.2">
      <c r="A38" s="426" t="s">
        <v>169</v>
      </c>
      <c r="B38" s="445"/>
      <c r="C38" s="445"/>
      <c r="D38" s="446"/>
      <c r="E38" s="446"/>
      <c r="F38" s="446"/>
      <c r="G38" s="446"/>
      <c r="H38" s="445"/>
      <c r="I38" s="445"/>
    </row>
    <row r="39" spans="1:9" s="471" customFormat="1" ht="13.9" customHeight="1" thickBot="1" x14ac:dyDescent="0.25">
      <c r="A39" s="609" t="s">
        <v>273</v>
      </c>
      <c r="B39" s="609"/>
      <c r="C39" s="609"/>
      <c r="D39" s="609"/>
      <c r="E39" s="609"/>
      <c r="F39" s="609"/>
      <c r="G39" s="409"/>
    </row>
    <row r="40" spans="1:9" s="471" customFormat="1" ht="13.9" customHeight="1" thickBot="1" x14ac:dyDescent="0.25">
      <c r="A40" s="472" t="s">
        <v>18</v>
      </c>
      <c r="B40" s="473" t="s">
        <v>19</v>
      </c>
      <c r="C40" s="473" t="s">
        <v>11</v>
      </c>
      <c r="D40" s="474" t="s">
        <v>94</v>
      </c>
      <c r="E40" s="474" t="s">
        <v>20</v>
      </c>
      <c r="F40" s="475" t="s">
        <v>170</v>
      </c>
      <c r="G40" s="409"/>
    </row>
    <row r="41" spans="1:9" s="471" customFormat="1" ht="13.9" customHeight="1" x14ac:dyDescent="0.2">
      <c r="A41" s="476" t="s">
        <v>91</v>
      </c>
      <c r="B41" s="477" t="s">
        <v>6</v>
      </c>
      <c r="C41" s="477">
        <v>1</v>
      </c>
      <c r="D41" s="478">
        <f>E25</f>
        <v>2105.4</v>
      </c>
      <c r="E41" s="479">
        <f>C41*D41</f>
        <v>2105.4</v>
      </c>
      <c r="F41" s="446"/>
      <c r="G41" s="409"/>
    </row>
    <row r="42" spans="1:9" s="471" customFormat="1" ht="13.9" customHeight="1" x14ac:dyDescent="0.2">
      <c r="A42" s="476" t="s">
        <v>257</v>
      </c>
      <c r="B42" s="477" t="s">
        <v>1</v>
      </c>
      <c r="C42" s="480">
        <v>0.3</v>
      </c>
      <c r="D42" s="479">
        <f>E41</f>
        <v>2105.4</v>
      </c>
      <c r="E42" s="479">
        <f>D42*C42</f>
        <v>631.62</v>
      </c>
      <c r="F42" s="446"/>
      <c r="G42" s="409"/>
    </row>
    <row r="43" spans="1:9" s="471" customFormat="1" ht="13.9" hidden="1" customHeight="1" x14ac:dyDescent="0.2">
      <c r="A43" s="476" t="s">
        <v>258</v>
      </c>
      <c r="B43" s="477" t="s">
        <v>172</v>
      </c>
      <c r="C43" s="477">
        <v>0</v>
      </c>
      <c r="D43" s="481">
        <v>14.35</v>
      </c>
      <c r="E43" s="479">
        <f>C43*D43</f>
        <v>0</v>
      </c>
      <c r="F43" s="446"/>
      <c r="G43" s="409"/>
    </row>
    <row r="44" spans="1:9" s="471" customFormat="1" ht="13.9" hidden="1" customHeight="1" x14ac:dyDescent="0.2">
      <c r="A44" s="482" t="s">
        <v>173</v>
      </c>
      <c r="B44" s="483" t="s">
        <v>174</v>
      </c>
      <c r="C44" s="484">
        <v>0</v>
      </c>
      <c r="D44" s="485">
        <f>E41/220*0.2</f>
        <v>1.9140000000000001</v>
      </c>
      <c r="E44" s="485">
        <f>C44*D44</f>
        <v>0</v>
      </c>
      <c r="F44" s="446"/>
      <c r="G44" s="409"/>
    </row>
    <row r="45" spans="1:9" s="471" customFormat="1" ht="13.9" customHeight="1" x14ac:dyDescent="0.2">
      <c r="A45" s="486" t="s">
        <v>2</v>
      </c>
      <c r="B45" s="487"/>
      <c r="C45" s="487"/>
      <c r="D45" s="488"/>
      <c r="E45" s="489">
        <f>SUM(E41:E44)</f>
        <v>2737.02</v>
      </c>
      <c r="F45" s="446"/>
      <c r="G45" s="409"/>
    </row>
    <row r="46" spans="1:9" s="471" customFormat="1" ht="13.9" customHeight="1" x14ac:dyDescent="0.2">
      <c r="A46" s="482" t="s">
        <v>3</v>
      </c>
      <c r="B46" s="483" t="s">
        <v>1</v>
      </c>
      <c r="C46" s="490">
        <f>'9. Encargos Sociais'!C33*100</f>
        <v>69.789999999999992</v>
      </c>
      <c r="D46" s="485">
        <f>E45</f>
        <v>2737.02</v>
      </c>
      <c r="E46" s="491">
        <f>D46*C46/100</f>
        <v>1910.1662579999997</v>
      </c>
      <c r="F46" s="446"/>
      <c r="G46" s="409"/>
    </row>
    <row r="47" spans="1:9" s="471" customFormat="1" ht="13.9" customHeight="1" x14ac:dyDescent="0.2">
      <c r="A47" s="486" t="s">
        <v>175</v>
      </c>
      <c r="B47" s="487"/>
      <c r="C47" s="487"/>
      <c r="D47" s="488"/>
      <c r="E47" s="489">
        <f>SUM(E45:E46)</f>
        <v>4647.1862579999997</v>
      </c>
      <c r="F47" s="446"/>
      <c r="G47" s="409"/>
    </row>
    <row r="48" spans="1:9" s="471" customFormat="1" ht="13.9" customHeight="1" thickBot="1" x14ac:dyDescent="0.25">
      <c r="A48" s="482" t="s">
        <v>4</v>
      </c>
      <c r="B48" s="483" t="s">
        <v>5</v>
      </c>
      <c r="C48" s="492">
        <f>E31</f>
        <v>3</v>
      </c>
      <c r="D48" s="485">
        <f>E47</f>
        <v>4647.1862579999997</v>
      </c>
      <c r="E48" s="485">
        <f>C48*D48</f>
        <v>13941.558773999999</v>
      </c>
      <c r="F48" s="446"/>
      <c r="G48" s="409"/>
    </row>
    <row r="49" spans="1:7" s="471" customFormat="1" ht="13.9" customHeight="1" thickBot="1" x14ac:dyDescent="0.25">
      <c r="A49" s="493"/>
      <c r="B49" s="445"/>
      <c r="C49" s="445"/>
      <c r="D49" s="494" t="s">
        <v>99</v>
      </c>
      <c r="E49" s="498">
        <f>$B$36</f>
        <v>0.83340909090909099</v>
      </c>
      <c r="F49" s="555">
        <f>E48*E49</f>
        <v>11619.021823695</v>
      </c>
      <c r="G49" s="409"/>
    </row>
    <row r="50" spans="1:7" s="471" customFormat="1" ht="11.25" customHeight="1" x14ac:dyDescent="0.2">
      <c r="A50" s="445"/>
      <c r="B50" s="445"/>
      <c r="C50" s="445"/>
      <c r="D50" s="446"/>
      <c r="E50" s="446"/>
      <c r="F50" s="446"/>
      <c r="G50" s="446"/>
    </row>
    <row r="51" spans="1:7" s="471" customFormat="1" ht="13.5" thickBot="1" x14ac:dyDescent="0.25">
      <c r="A51" s="445" t="s">
        <v>218</v>
      </c>
      <c r="B51" s="445"/>
      <c r="C51" s="445"/>
      <c r="D51" s="446"/>
      <c r="E51" s="446"/>
      <c r="F51" s="446"/>
      <c r="G51" s="446"/>
    </row>
    <row r="52" spans="1:7" s="493" customFormat="1" ht="13.15" customHeight="1" thickBot="1" x14ac:dyDescent="0.25">
      <c r="A52" s="472" t="s">
        <v>18</v>
      </c>
      <c r="B52" s="473" t="s">
        <v>19</v>
      </c>
      <c r="C52" s="473" t="s">
        <v>11</v>
      </c>
      <c r="D52" s="474" t="s">
        <v>94</v>
      </c>
      <c r="E52" s="474" t="s">
        <v>20</v>
      </c>
      <c r="F52" s="475" t="s">
        <v>170</v>
      </c>
      <c r="G52" s="446"/>
    </row>
    <row r="53" spans="1:7" s="471" customFormat="1" x14ac:dyDescent="0.2">
      <c r="A53" s="476" t="s">
        <v>91</v>
      </c>
      <c r="B53" s="477" t="s">
        <v>6</v>
      </c>
      <c r="C53" s="477">
        <v>1</v>
      </c>
      <c r="D53" s="496">
        <v>2700</v>
      </c>
      <c r="E53" s="556">
        <f>C53*D53</f>
        <v>2700</v>
      </c>
      <c r="F53" s="446"/>
      <c r="G53" s="446"/>
    </row>
    <row r="54" spans="1:7" s="426" customFormat="1" x14ac:dyDescent="0.2">
      <c r="A54" s="482" t="s">
        <v>2</v>
      </c>
      <c r="B54" s="487"/>
      <c r="C54" s="487"/>
      <c r="D54" s="557"/>
      <c r="E54" s="558">
        <f>SUM(E53:E53)</f>
        <v>2700</v>
      </c>
      <c r="F54" s="425"/>
      <c r="G54" s="425"/>
    </row>
    <row r="55" spans="1:7" s="471" customFormat="1" x14ac:dyDescent="0.2">
      <c r="A55" s="482" t="s">
        <v>3</v>
      </c>
      <c r="B55" s="483" t="s">
        <v>1</v>
      </c>
      <c r="C55" s="490">
        <f>'9. Encargos Sociais'!C33*100</f>
        <v>69.789999999999992</v>
      </c>
      <c r="D55" s="558">
        <f>E54</f>
        <v>2700</v>
      </c>
      <c r="E55" s="558">
        <f>D55*C55/100</f>
        <v>1884.3299999999997</v>
      </c>
      <c r="F55" s="446"/>
      <c r="G55" s="446"/>
    </row>
    <row r="56" spans="1:7" s="426" customFormat="1" x14ac:dyDescent="0.2">
      <c r="A56" s="482" t="s">
        <v>175</v>
      </c>
      <c r="B56" s="497"/>
      <c r="C56" s="497"/>
      <c r="D56" s="559"/>
      <c r="E56" s="558">
        <f>E54+E55</f>
        <v>4584.33</v>
      </c>
      <c r="F56" s="425"/>
      <c r="G56" s="425"/>
    </row>
    <row r="57" spans="1:7" s="471" customFormat="1" ht="13.5" thickBot="1" x14ac:dyDescent="0.25">
      <c r="A57" s="482" t="s">
        <v>4</v>
      </c>
      <c r="B57" s="483" t="s">
        <v>5</v>
      </c>
      <c r="C57" s="492">
        <v>1</v>
      </c>
      <c r="D57" s="558">
        <f>E56</f>
        <v>4584.33</v>
      </c>
      <c r="E57" s="558">
        <f>C57*D57</f>
        <v>4584.33</v>
      </c>
      <c r="F57" s="446"/>
      <c r="G57" s="446"/>
    </row>
    <row r="58" spans="1:7" s="471" customFormat="1" ht="13.5" thickBot="1" x14ac:dyDescent="0.25">
      <c r="A58" s="610" t="s">
        <v>204</v>
      </c>
      <c r="B58" s="610"/>
      <c r="C58" s="610"/>
      <c r="D58" s="494" t="s">
        <v>99</v>
      </c>
      <c r="E58" s="498">
        <f>2/44</f>
        <v>4.5454545454545456E-2</v>
      </c>
      <c r="F58" s="555">
        <f>E57*E58</f>
        <v>208.37863636363636</v>
      </c>
      <c r="G58" s="409"/>
    </row>
    <row r="59" spans="1:7" s="471" customFormat="1" x14ac:dyDescent="0.2">
      <c r="A59" s="611"/>
      <c r="B59" s="611"/>
      <c r="C59" s="611"/>
      <c r="D59" s="611"/>
      <c r="E59" s="499"/>
      <c r="F59" s="500"/>
      <c r="G59" s="409"/>
    </row>
    <row r="60" spans="1:7" s="471" customFormat="1" ht="13.5" thickBot="1" x14ac:dyDescent="0.25">
      <c r="A60" s="294" t="s">
        <v>206</v>
      </c>
      <c r="B60" s="339"/>
      <c r="C60" s="294"/>
      <c r="D60" s="294"/>
      <c r="E60" s="340"/>
      <c r="F60" s="295"/>
      <c r="G60" s="409"/>
    </row>
    <row r="61" spans="1:7" s="471" customFormat="1" ht="13.5" thickBot="1" x14ac:dyDescent="0.25">
      <c r="A61" s="302" t="s">
        <v>18</v>
      </c>
      <c r="B61" s="303" t="s">
        <v>19</v>
      </c>
      <c r="C61" s="303" t="s">
        <v>11</v>
      </c>
      <c r="D61" s="304" t="s">
        <v>94</v>
      </c>
      <c r="E61" s="304" t="s">
        <v>20</v>
      </c>
      <c r="F61" s="305" t="s">
        <v>170</v>
      </c>
      <c r="G61" s="409"/>
    </row>
    <row r="62" spans="1:7" s="471" customFormat="1" x14ac:dyDescent="0.2">
      <c r="A62" s="311" t="s">
        <v>138</v>
      </c>
      <c r="B62" s="312" t="s">
        <v>139</v>
      </c>
      <c r="C62" s="341">
        <v>1</v>
      </c>
      <c r="D62" s="342">
        <v>4.95</v>
      </c>
      <c r="E62" s="343"/>
      <c r="F62" s="295"/>
      <c r="G62" s="409"/>
    </row>
    <row r="63" spans="1:7" s="471" customFormat="1" x14ac:dyDescent="0.2">
      <c r="A63" s="311" t="s">
        <v>278</v>
      </c>
      <c r="B63" s="312" t="s">
        <v>141</v>
      </c>
      <c r="C63" s="294">
        <v>21</v>
      </c>
      <c r="D63" s="343"/>
      <c r="E63" s="343"/>
      <c r="F63" s="295"/>
      <c r="G63" s="409"/>
    </row>
    <row r="64" spans="1:7" s="471" customFormat="1" ht="13.5" thickBot="1" x14ac:dyDescent="0.25">
      <c r="A64" s="311" t="s">
        <v>279</v>
      </c>
      <c r="B64" s="312" t="s">
        <v>142</v>
      </c>
      <c r="C64" s="344">
        <f>C63*C48*2</f>
        <v>126</v>
      </c>
      <c r="D64" s="221">
        <f>IFERROR((($C$63*2*$D$62)-(E41*0.06*C63/C63))/($C$63*2),"-")</f>
        <v>1.9422857142857144</v>
      </c>
      <c r="E64" s="343">
        <f>IFERROR(C64*D64,"-")</f>
        <v>244.72800000000001</v>
      </c>
      <c r="F64" s="295"/>
      <c r="G64" s="409"/>
    </row>
    <row r="65" spans="1:8" s="471" customFormat="1" ht="13.5" thickBot="1" x14ac:dyDescent="0.25">
      <c r="A65" s="294"/>
      <c r="B65" s="294"/>
      <c r="C65" s="294"/>
      <c r="D65" s="295"/>
      <c r="E65" s="295"/>
      <c r="F65" s="345">
        <f>SUM(E64:E64)</f>
        <v>244.72800000000001</v>
      </c>
      <c r="G65" s="409"/>
    </row>
    <row r="66" spans="1:8" s="471" customFormat="1" x14ac:dyDescent="0.2">
      <c r="A66" s="551"/>
      <c r="B66" s="551"/>
      <c r="C66" s="551"/>
      <c r="D66" s="551"/>
      <c r="E66" s="499"/>
      <c r="F66" s="500"/>
      <c r="G66" s="409"/>
    </row>
    <row r="67" spans="1:8" s="471" customFormat="1" ht="13.5" thickBot="1" x14ac:dyDescent="0.25">
      <c r="A67" s="445" t="s">
        <v>220</v>
      </c>
      <c r="B67" s="445"/>
      <c r="C67" s="445"/>
      <c r="D67" s="446"/>
      <c r="E67" s="446"/>
      <c r="F67" s="425"/>
      <c r="G67" s="446"/>
    </row>
    <row r="68" spans="1:8" s="471" customFormat="1" ht="13.5" thickBot="1" x14ac:dyDescent="0.25">
      <c r="A68" s="472" t="s">
        <v>18</v>
      </c>
      <c r="B68" s="473" t="s">
        <v>19</v>
      </c>
      <c r="C68" s="473" t="s">
        <v>11</v>
      </c>
      <c r="D68" s="474" t="s">
        <v>94</v>
      </c>
      <c r="E68" s="474" t="s">
        <v>20</v>
      </c>
      <c r="F68" s="475" t="s">
        <v>170</v>
      </c>
      <c r="G68" s="446"/>
    </row>
    <row r="69" spans="1:8" s="471" customFormat="1" x14ac:dyDescent="0.2">
      <c r="A69" s="482" t="s">
        <v>259</v>
      </c>
      <c r="B69" s="483" t="s">
        <v>7</v>
      </c>
      <c r="C69" s="501">
        <f>C63*C48</f>
        <v>63</v>
      </c>
      <c r="D69" s="511">
        <f>30*0.8</f>
        <v>24</v>
      </c>
      <c r="E69" s="512">
        <f>((D69*C69))</f>
        <v>1512</v>
      </c>
      <c r="F69" s="425"/>
      <c r="G69" s="446"/>
    </row>
    <row r="70" spans="1:8" s="471" customFormat="1" ht="13.5" thickBot="1" x14ac:dyDescent="0.25">
      <c r="A70" s="482" t="s">
        <v>260</v>
      </c>
      <c r="B70" s="483" t="s">
        <v>7</v>
      </c>
      <c r="C70" s="501">
        <v>1</v>
      </c>
      <c r="D70" s="166">
        <f>25.42*0.81</f>
        <v>20.590200000000003</v>
      </c>
      <c r="E70" s="512">
        <f>((D70*C70))</f>
        <v>20.590200000000003</v>
      </c>
      <c r="F70" s="425"/>
      <c r="G70" s="446"/>
    </row>
    <row r="71" spans="1:8" s="445" customFormat="1" ht="13.5" thickBot="1" x14ac:dyDescent="0.25">
      <c r="A71" s="502"/>
      <c r="B71" s="502"/>
      <c r="D71" s="494" t="s">
        <v>99</v>
      </c>
      <c r="E71" s="495">
        <v>1</v>
      </c>
      <c r="F71" s="513">
        <f>SUM(E69:E70)*E71</f>
        <v>1532.5902000000001</v>
      </c>
    </row>
    <row r="72" spans="1:8" s="471" customFormat="1" ht="13.5" thickBot="1" x14ac:dyDescent="0.25">
      <c r="A72" s="493"/>
      <c r="B72" s="493"/>
      <c r="C72" s="445"/>
      <c r="D72" s="494"/>
      <c r="E72" s="446"/>
      <c r="F72" s="500"/>
      <c r="G72" s="445"/>
    </row>
    <row r="73" spans="1:8" s="445" customFormat="1" ht="13.5" hidden="1" thickBot="1" x14ac:dyDescent="0.25">
      <c r="A73" s="445" t="s">
        <v>261</v>
      </c>
      <c r="B73" s="503"/>
      <c r="E73" s="504"/>
      <c r="F73" s="446"/>
    </row>
    <row r="74" spans="1:8" s="445" customFormat="1" ht="13.5" hidden="1" thickBot="1" x14ac:dyDescent="0.25">
      <c r="A74" s="472" t="s">
        <v>18</v>
      </c>
      <c r="B74" s="473" t="s">
        <v>19</v>
      </c>
      <c r="C74" s="473" t="s">
        <v>11</v>
      </c>
      <c r="D74" s="474" t="s">
        <v>94</v>
      </c>
      <c r="E74" s="474" t="s">
        <v>20</v>
      </c>
      <c r="F74" s="475" t="s">
        <v>170</v>
      </c>
    </row>
    <row r="75" spans="1:8" s="471" customFormat="1" ht="13.5" hidden="1" thickBot="1" x14ac:dyDescent="0.25">
      <c r="A75" s="482" t="s">
        <v>138</v>
      </c>
      <c r="B75" s="483" t="s">
        <v>139</v>
      </c>
      <c r="C75" s="505">
        <v>1</v>
      </c>
      <c r="D75" s="506">
        <v>3.5</v>
      </c>
      <c r="E75" s="507"/>
      <c r="F75" s="446"/>
      <c r="G75" s="445"/>
    </row>
    <row r="76" spans="1:8" s="471" customFormat="1" ht="13.5" hidden="1" thickBot="1" x14ac:dyDescent="0.25">
      <c r="A76" s="482" t="s">
        <v>278</v>
      </c>
      <c r="B76" s="483" t="s">
        <v>141</v>
      </c>
      <c r="C76" s="445">
        <v>15</v>
      </c>
      <c r="D76" s="507"/>
      <c r="E76" s="507"/>
      <c r="F76" s="446"/>
      <c r="G76" s="445"/>
    </row>
    <row r="77" spans="1:8" s="471" customFormat="1" ht="13.5" hidden="1" thickBot="1" x14ac:dyDescent="0.25">
      <c r="A77" s="482" t="s">
        <v>259</v>
      </c>
      <c r="B77" s="483" t="s">
        <v>142</v>
      </c>
      <c r="C77" s="508">
        <f>C76*E31*2</f>
        <v>90</v>
      </c>
      <c r="D77" s="509">
        <f>D75-((E41*0.06)/30)</f>
        <v>-0.71079999999999988</v>
      </c>
      <c r="E77" s="507">
        <f>IFERROR(C77*D77,"-")</f>
        <v>-63.971999999999987</v>
      </c>
      <c r="F77" s="446"/>
      <c r="G77" s="445"/>
    </row>
    <row r="78" spans="1:8" s="471" customFormat="1" ht="13.5" hidden="1" thickBot="1" x14ac:dyDescent="0.25">
      <c r="A78" s="445"/>
      <c r="B78" s="445"/>
      <c r="C78" s="445"/>
      <c r="D78" s="446"/>
      <c r="E78" s="446"/>
      <c r="F78" s="510">
        <f>SUM(E77:E77)-E77</f>
        <v>0</v>
      </c>
      <c r="G78" s="445"/>
      <c r="H78" s="445"/>
    </row>
    <row r="79" spans="1:8" s="471" customFormat="1" ht="10.9" hidden="1" customHeight="1" x14ac:dyDescent="0.2">
      <c r="A79" s="493"/>
      <c r="B79" s="493"/>
      <c r="C79" s="445"/>
      <c r="D79" s="494"/>
      <c r="E79" s="446"/>
      <c r="F79" s="500"/>
      <c r="G79" s="445"/>
      <c r="H79" s="445"/>
    </row>
    <row r="80" spans="1:8" s="471" customFormat="1" ht="13.5" hidden="1" thickBot="1" x14ac:dyDescent="0.25">
      <c r="A80" s="445" t="s">
        <v>208</v>
      </c>
      <c r="B80" s="445"/>
      <c r="C80" s="445"/>
      <c r="D80" s="446"/>
      <c r="E80" s="446"/>
      <c r="F80" s="425"/>
      <c r="G80" s="445"/>
      <c r="H80" s="445"/>
    </row>
    <row r="81" spans="1:8" s="445" customFormat="1" ht="13.5" hidden="1" thickBot="1" x14ac:dyDescent="0.25">
      <c r="A81" s="472" t="s">
        <v>18</v>
      </c>
      <c r="B81" s="473" t="s">
        <v>19</v>
      </c>
      <c r="C81" s="473" t="s">
        <v>11</v>
      </c>
      <c r="D81" s="474" t="s">
        <v>94</v>
      </c>
      <c r="E81" s="474" t="s">
        <v>20</v>
      </c>
      <c r="F81" s="475" t="s">
        <v>170</v>
      </c>
    </row>
    <row r="82" spans="1:8" s="445" customFormat="1" ht="13.5" hidden="1" thickBot="1" x14ac:dyDescent="0.25">
      <c r="A82" s="482" t="s">
        <v>151</v>
      </c>
      <c r="B82" s="483" t="s">
        <v>7</v>
      </c>
      <c r="C82" s="501">
        <v>0</v>
      </c>
      <c r="D82" s="511">
        <v>24.1</v>
      </c>
      <c r="E82" s="512">
        <f>C82*D82</f>
        <v>0</v>
      </c>
      <c r="F82" s="425"/>
    </row>
    <row r="83" spans="1:8" s="445" customFormat="1" ht="13.5" hidden="1" thickBot="1" x14ac:dyDescent="0.25">
      <c r="A83" s="502"/>
      <c r="B83" s="502"/>
      <c r="D83" s="494" t="s">
        <v>99</v>
      </c>
      <c r="E83" s="498">
        <v>1</v>
      </c>
      <c r="F83" s="513">
        <f>SUM(E82:E82)*E83</f>
        <v>0</v>
      </c>
    </row>
    <row r="84" spans="1:8" s="471" customFormat="1" ht="13.5" hidden="1" thickBot="1" x14ac:dyDescent="0.25">
      <c r="A84" s="493"/>
      <c r="B84" s="493"/>
      <c r="C84" s="445"/>
      <c r="D84" s="494"/>
      <c r="E84" s="446"/>
      <c r="F84" s="500"/>
      <c r="G84" s="445"/>
      <c r="H84" s="445"/>
    </row>
    <row r="85" spans="1:8" s="471" customFormat="1" ht="13.5" hidden="1" thickBot="1" x14ac:dyDescent="0.25">
      <c r="A85" s="493"/>
      <c r="B85" s="493"/>
      <c r="C85" s="445"/>
      <c r="D85" s="494"/>
      <c r="E85" s="446"/>
      <c r="F85" s="500"/>
      <c r="G85" s="445"/>
      <c r="H85" s="445"/>
    </row>
    <row r="86" spans="1:8" s="471" customFormat="1" ht="13.5" hidden="1" thickBot="1" x14ac:dyDescent="0.25">
      <c r="A86" s="493"/>
      <c r="B86" s="493"/>
      <c r="C86" s="445"/>
      <c r="D86" s="494"/>
      <c r="E86" s="446"/>
      <c r="F86" s="500"/>
      <c r="G86" s="445"/>
      <c r="H86" s="445"/>
    </row>
    <row r="87" spans="1:8" s="471" customFormat="1" ht="13.5" hidden="1" thickBot="1" x14ac:dyDescent="0.25">
      <c r="A87" s="493"/>
      <c r="B87" s="493"/>
      <c r="C87" s="445"/>
      <c r="D87" s="494"/>
      <c r="E87" s="446"/>
      <c r="F87" s="500"/>
      <c r="G87" s="445"/>
      <c r="H87" s="445"/>
    </row>
    <row r="88" spans="1:8" s="471" customFormat="1" ht="13.5" hidden="1" thickBot="1" x14ac:dyDescent="0.25">
      <c r="A88" s="493"/>
      <c r="B88" s="493"/>
      <c r="C88" s="445"/>
      <c r="D88" s="494"/>
      <c r="E88" s="446"/>
      <c r="F88" s="500"/>
      <c r="G88" s="445"/>
      <c r="H88" s="445"/>
    </row>
    <row r="89" spans="1:8" s="471" customFormat="1" ht="9" hidden="1" customHeight="1" x14ac:dyDescent="0.2">
      <c r="A89" s="445"/>
      <c r="B89" s="445"/>
      <c r="C89" s="445"/>
      <c r="D89" s="446"/>
      <c r="E89" s="446"/>
      <c r="F89" s="446"/>
      <c r="G89" s="445"/>
      <c r="H89" s="445"/>
    </row>
    <row r="90" spans="1:8" s="445" customFormat="1" ht="13.5" thickBot="1" x14ac:dyDescent="0.25">
      <c r="A90" s="514" t="s">
        <v>179</v>
      </c>
      <c r="B90" s="515"/>
      <c r="C90" s="515"/>
      <c r="D90" s="516"/>
      <c r="E90" s="517"/>
      <c r="F90" s="560">
        <f>F71+F58+F65+F78+F83+F49</f>
        <v>13604.718660058637</v>
      </c>
      <c r="H90" s="518"/>
    </row>
    <row r="91" spans="1:8" s="471" customFormat="1" ht="15" customHeight="1" x14ac:dyDescent="0.2">
      <c r="A91" s="445"/>
      <c r="B91" s="445"/>
      <c r="C91" s="445"/>
      <c r="D91" s="446"/>
      <c r="E91" s="446"/>
      <c r="F91" s="446"/>
      <c r="G91" s="446"/>
      <c r="H91" s="445"/>
    </row>
    <row r="92" spans="1:8" s="471" customFormat="1" x14ac:dyDescent="0.2">
      <c r="A92" s="426" t="s">
        <v>15</v>
      </c>
      <c r="B92" s="445"/>
      <c r="C92" s="445"/>
      <c r="D92" s="446"/>
      <c r="E92" s="446"/>
      <c r="F92" s="446"/>
      <c r="G92" s="445"/>
      <c r="H92" s="445"/>
    </row>
    <row r="93" spans="1:8" s="471" customFormat="1" ht="13.9" customHeight="1" thickBot="1" x14ac:dyDescent="0.25">
      <c r="A93" s="445" t="s">
        <v>112</v>
      </c>
      <c r="B93" s="445"/>
      <c r="C93" s="445"/>
      <c r="D93" s="446"/>
      <c r="E93" s="446"/>
      <c r="F93" s="446"/>
      <c r="G93" s="445"/>
    </row>
    <row r="94" spans="1:8" s="445" customFormat="1" ht="27.75" customHeight="1" thickBot="1" x14ac:dyDescent="0.25">
      <c r="A94" s="472" t="s">
        <v>18</v>
      </c>
      <c r="B94" s="473" t="s">
        <v>19</v>
      </c>
      <c r="C94" s="519" t="s">
        <v>97</v>
      </c>
      <c r="D94" s="474" t="s">
        <v>94</v>
      </c>
      <c r="E94" s="474" t="s">
        <v>20</v>
      </c>
      <c r="F94" s="475" t="s">
        <v>170</v>
      </c>
    </row>
    <row r="95" spans="1:8" s="471" customFormat="1" ht="13.15" customHeight="1" x14ac:dyDescent="0.2">
      <c r="A95" s="482" t="s">
        <v>8</v>
      </c>
      <c r="B95" s="483" t="s">
        <v>7</v>
      </c>
      <c r="C95" s="505">
        <v>6</v>
      </c>
      <c r="D95" s="561">
        <v>100</v>
      </c>
      <c r="E95" s="556">
        <f t="shared" ref="E95:E99" si="1">IFERROR(D95/C95,0)</f>
        <v>16.666666666666668</v>
      </c>
      <c r="F95" s="446"/>
      <c r="G95" s="445"/>
    </row>
    <row r="96" spans="1:8" s="471" customFormat="1" ht="13.15" customHeight="1" x14ac:dyDescent="0.2">
      <c r="A96" s="482" t="s">
        <v>262</v>
      </c>
      <c r="B96" s="483" t="s">
        <v>7</v>
      </c>
      <c r="C96" s="505">
        <v>12</v>
      </c>
      <c r="D96" s="561">
        <v>29</v>
      </c>
      <c r="E96" s="556">
        <f t="shared" si="1"/>
        <v>2.4166666666666665</v>
      </c>
      <c r="F96" s="446"/>
      <c r="G96" s="445"/>
    </row>
    <row r="97" spans="1:7" s="471" customFormat="1" ht="13.15" customHeight="1" x14ac:dyDescent="0.2">
      <c r="A97" s="482" t="s">
        <v>181</v>
      </c>
      <c r="B97" s="483" t="s">
        <v>7</v>
      </c>
      <c r="C97" s="505">
        <v>12</v>
      </c>
      <c r="D97" s="561">
        <v>170</v>
      </c>
      <c r="E97" s="556">
        <f t="shared" si="1"/>
        <v>14.166666666666666</v>
      </c>
      <c r="F97" s="446"/>
      <c r="G97" s="445"/>
    </row>
    <row r="98" spans="1:7" s="471" customFormat="1" x14ac:dyDescent="0.2">
      <c r="A98" s="482" t="s">
        <v>182</v>
      </c>
      <c r="B98" s="483" t="s">
        <v>7</v>
      </c>
      <c r="C98" s="505">
        <v>8</v>
      </c>
      <c r="D98" s="561">
        <v>82</v>
      </c>
      <c r="E98" s="556">
        <f t="shared" si="1"/>
        <v>10.25</v>
      </c>
      <c r="F98" s="446"/>
      <c r="G98" s="445"/>
    </row>
    <row r="99" spans="1:7" s="471" customFormat="1" ht="13.9" customHeight="1" x14ac:dyDescent="0.2">
      <c r="A99" s="482" t="s">
        <v>183</v>
      </c>
      <c r="B99" s="483" t="s">
        <v>17</v>
      </c>
      <c r="C99" s="505">
        <v>8</v>
      </c>
      <c r="D99" s="561">
        <v>75</v>
      </c>
      <c r="E99" s="556">
        <f t="shared" si="1"/>
        <v>9.375</v>
      </c>
      <c r="F99" s="446"/>
      <c r="G99" s="445"/>
    </row>
    <row r="100" spans="1:7" s="471" customFormat="1" ht="13.5" thickBot="1" x14ac:dyDescent="0.25">
      <c r="A100" s="612" t="s">
        <v>184</v>
      </c>
      <c r="B100" s="612"/>
      <c r="C100" s="505">
        <f>E31</f>
        <v>3</v>
      </c>
      <c r="D100" s="558">
        <f>+SUM(E95:E99)</f>
        <v>52.875</v>
      </c>
      <c r="E100" s="558">
        <f>C100*D100</f>
        <v>158.625</v>
      </c>
      <c r="F100" s="446"/>
      <c r="G100" s="446"/>
    </row>
    <row r="101" spans="1:7" s="471" customFormat="1" ht="13.5" thickBot="1" x14ac:dyDescent="0.25">
      <c r="A101" s="445"/>
      <c r="B101" s="445"/>
      <c r="C101" s="445"/>
      <c r="D101" s="494" t="s">
        <v>99</v>
      </c>
      <c r="E101" s="498">
        <f>$B$36</f>
        <v>0.83340909090909099</v>
      </c>
      <c r="F101" s="555">
        <f>E100*E101</f>
        <v>132.19951704545457</v>
      </c>
      <c r="G101" s="446"/>
    </row>
    <row r="102" spans="1:7" s="471" customFormat="1" ht="11.25" customHeight="1" thickBot="1" x14ac:dyDescent="0.25">
      <c r="A102" s="445"/>
      <c r="B102" s="445"/>
      <c r="C102" s="445"/>
      <c r="D102" s="446"/>
      <c r="E102" s="446"/>
      <c r="F102" s="446"/>
      <c r="G102" s="445"/>
    </row>
    <row r="103" spans="1:7" s="445" customFormat="1" ht="13.5" thickBot="1" x14ac:dyDescent="0.25">
      <c r="A103" s="514" t="s">
        <v>101</v>
      </c>
      <c r="B103" s="520"/>
      <c r="C103" s="520"/>
      <c r="D103" s="521"/>
      <c r="E103" s="522"/>
      <c r="F103" s="562">
        <f>+F101</f>
        <v>132.19951704545457</v>
      </c>
    </row>
    <row r="104" spans="1:7" s="471" customFormat="1" ht="11.25" customHeight="1" x14ac:dyDescent="0.2">
      <c r="A104" s="445"/>
      <c r="B104" s="445"/>
      <c r="C104" s="445"/>
      <c r="D104" s="446"/>
      <c r="E104" s="446"/>
      <c r="F104" s="446"/>
      <c r="G104" s="445"/>
    </row>
    <row r="105" spans="1:7" s="471" customFormat="1" ht="18" customHeight="1" thickBot="1" x14ac:dyDescent="0.25">
      <c r="A105" s="523" t="s">
        <v>263</v>
      </c>
      <c r="B105" s="524"/>
      <c r="C105" s="524"/>
      <c r="D105" s="525"/>
      <c r="E105" s="525"/>
      <c r="F105" s="526"/>
      <c r="G105" s="445"/>
    </row>
    <row r="106" spans="1:7" s="471" customFormat="1" ht="18" customHeight="1" thickBot="1" x14ac:dyDescent="0.25">
      <c r="A106" s="472" t="s">
        <v>18</v>
      </c>
      <c r="B106" s="473" t="s">
        <v>19</v>
      </c>
      <c r="C106" s="519" t="s">
        <v>11</v>
      </c>
      <c r="D106" s="474" t="s">
        <v>94</v>
      </c>
      <c r="E106" s="474" t="s">
        <v>20</v>
      </c>
      <c r="F106" s="475" t="s">
        <v>21</v>
      </c>
      <c r="G106" s="445"/>
    </row>
    <row r="107" spans="1:7" s="471" customFormat="1" ht="18" customHeight="1" x14ac:dyDescent="0.2">
      <c r="A107" s="531" t="s">
        <v>265</v>
      </c>
      <c r="B107" s="527" t="s">
        <v>264</v>
      </c>
      <c r="C107" s="528">
        <v>3</v>
      </c>
      <c r="D107" s="529">
        <v>44</v>
      </c>
      <c r="E107" s="530">
        <f>(D107*C107)/12</f>
        <v>11</v>
      </c>
      <c r="F107" s="526"/>
      <c r="G107" s="445"/>
    </row>
    <row r="108" spans="1:7" s="471" customFormat="1" ht="18" customHeight="1" x14ac:dyDescent="0.2">
      <c r="A108" s="531" t="s">
        <v>266</v>
      </c>
      <c r="B108" s="527" t="s">
        <v>264</v>
      </c>
      <c r="C108" s="528">
        <v>3</v>
      </c>
      <c r="D108" s="529">
        <v>10</v>
      </c>
      <c r="E108" s="530">
        <f>(D108*C108)/12</f>
        <v>2.5</v>
      </c>
      <c r="F108" s="526"/>
      <c r="G108" s="445"/>
    </row>
    <row r="109" spans="1:7" s="471" customFormat="1" ht="18" customHeight="1" x14ac:dyDescent="0.2">
      <c r="A109" s="566" t="s">
        <v>267</v>
      </c>
      <c r="B109" s="527" t="s">
        <v>264</v>
      </c>
      <c r="C109" s="528">
        <f>C107</f>
        <v>3</v>
      </c>
      <c r="D109" s="529">
        <v>37</v>
      </c>
      <c r="E109" s="530">
        <f>(D109*C109)/12</f>
        <v>9.25</v>
      </c>
      <c r="F109" s="526"/>
      <c r="G109" s="445"/>
    </row>
    <row r="110" spans="1:7" s="471" customFormat="1" ht="40.5" customHeight="1" x14ac:dyDescent="0.2">
      <c r="A110" s="565" t="s">
        <v>272</v>
      </c>
      <c r="B110" s="567" t="s">
        <v>281</v>
      </c>
      <c r="C110" s="505">
        <v>60</v>
      </c>
      <c r="D110" s="561">
        <f>5600*3</f>
        <v>16800</v>
      </c>
      <c r="E110" s="556">
        <f>IFERROR(D110/C110,0)</f>
        <v>280</v>
      </c>
      <c r="F110" s="526"/>
      <c r="G110" s="445"/>
    </row>
    <row r="111" spans="1:7" s="471" customFormat="1" ht="26.25" customHeight="1" thickBot="1" x14ac:dyDescent="0.25">
      <c r="A111" s="532" t="s">
        <v>268</v>
      </c>
      <c r="B111" s="527" t="s">
        <v>269</v>
      </c>
      <c r="C111" s="528">
        <f>10*30</f>
        <v>300</v>
      </c>
      <c r="D111" s="529">
        <v>2.2000000000000002</v>
      </c>
      <c r="E111" s="530">
        <f>D111*C111</f>
        <v>660</v>
      </c>
      <c r="F111" s="526"/>
      <c r="G111" s="445"/>
    </row>
    <row r="112" spans="1:7" s="471" customFormat="1" ht="18" customHeight="1" thickBot="1" x14ac:dyDescent="0.25">
      <c r="A112" s="613"/>
      <c r="B112" s="613"/>
      <c r="C112" s="524"/>
      <c r="D112" s="533" t="s">
        <v>99</v>
      </c>
      <c r="E112" s="534">
        <v>1</v>
      </c>
      <c r="F112" s="562">
        <f>SUM(E107:E111)*E112</f>
        <v>962.75</v>
      </c>
      <c r="G112" s="445"/>
    </row>
    <row r="113" spans="1:7" s="471" customFormat="1" ht="11.25" customHeight="1" x14ac:dyDescent="0.2">
      <c r="A113" s="445"/>
      <c r="B113" s="445"/>
      <c r="C113" s="445"/>
      <c r="D113" s="446"/>
      <c r="E113" s="446"/>
      <c r="F113" s="446"/>
      <c r="G113" s="445"/>
    </row>
    <row r="114" spans="1:7" s="471" customFormat="1" ht="13.5" thickBot="1" x14ac:dyDescent="0.25">
      <c r="A114" s="426" t="s">
        <v>186</v>
      </c>
      <c r="B114" s="426"/>
      <c r="C114" s="426"/>
      <c r="D114" s="425"/>
      <c r="E114" s="425"/>
      <c r="F114" s="535"/>
      <c r="G114" s="446"/>
    </row>
    <row r="115" spans="1:7" s="471" customFormat="1" x14ac:dyDescent="0.2">
      <c r="A115" s="536" t="s">
        <v>18</v>
      </c>
      <c r="B115" s="537" t="s">
        <v>19</v>
      </c>
      <c r="C115" s="537" t="s">
        <v>11</v>
      </c>
      <c r="D115" s="538" t="s">
        <v>94</v>
      </c>
      <c r="E115" s="538" t="s">
        <v>20</v>
      </c>
      <c r="F115" s="539" t="s">
        <v>170</v>
      </c>
      <c r="G115" s="446"/>
    </row>
    <row r="116" spans="1:7" s="471" customFormat="1" x14ac:dyDescent="0.2">
      <c r="A116" s="540" t="s">
        <v>9</v>
      </c>
      <c r="B116" s="541" t="s">
        <v>1</v>
      </c>
      <c r="C116" s="542">
        <f>'10. BDI'!C17</f>
        <v>0.23649999999999999</v>
      </c>
      <c r="D116" s="543">
        <f>F90+F103+F112</f>
        <v>14699.668177104091</v>
      </c>
      <c r="E116" s="543">
        <f>D116*C116</f>
        <v>3476.4715238851172</v>
      </c>
      <c r="F116" s="563"/>
      <c r="G116" s="446"/>
    </row>
    <row r="117" spans="1:7" s="471" customFormat="1" ht="13.5" thickBot="1" x14ac:dyDescent="0.25">
      <c r="A117" s="544"/>
      <c r="B117" s="544"/>
      <c r="C117" s="544"/>
      <c r="D117" s="544"/>
      <c r="E117" s="544"/>
      <c r="F117" s="564"/>
      <c r="G117" s="446"/>
    </row>
    <row r="118" spans="1:7" s="471" customFormat="1" ht="13.5" thickBot="1" x14ac:dyDescent="0.25">
      <c r="A118" s="607" t="s">
        <v>150</v>
      </c>
      <c r="B118" s="607"/>
      <c r="C118" s="607"/>
      <c r="D118" s="607"/>
      <c r="E118" s="607"/>
      <c r="F118" s="562">
        <f>E116</f>
        <v>3476.4715238851172</v>
      </c>
      <c r="G118" s="446"/>
    </row>
    <row r="119" spans="1:7" s="471" customFormat="1" ht="11.25" customHeight="1" thickBot="1" x14ac:dyDescent="0.25">
      <c r="A119" s="445"/>
      <c r="B119" s="445"/>
      <c r="C119" s="445"/>
      <c r="D119" s="446"/>
      <c r="E119" s="446"/>
      <c r="F119" s="446"/>
      <c r="G119" s="446"/>
    </row>
    <row r="120" spans="1:7" s="471" customFormat="1" ht="24.75" customHeight="1" thickBot="1" x14ac:dyDescent="0.25">
      <c r="A120" s="545" t="s">
        <v>102</v>
      </c>
      <c r="B120" s="546"/>
      <c r="C120" s="546"/>
      <c r="D120" s="547"/>
      <c r="E120" s="548"/>
      <c r="F120" s="513">
        <f>F90+F103+F118+F112</f>
        <v>18176.13970098921</v>
      </c>
      <c r="G120" s="446"/>
    </row>
    <row r="121" spans="1:7" s="471" customFormat="1" ht="12.6" customHeight="1" thickBot="1" x14ac:dyDescent="0.25">
      <c r="A121" s="549"/>
      <c r="B121" s="549"/>
      <c r="C121" s="549"/>
      <c r="D121" s="550"/>
      <c r="E121" s="550"/>
      <c r="F121" s="550"/>
      <c r="G121" s="446"/>
    </row>
    <row r="122" spans="1:7" s="471" customFormat="1" ht="12.6" customHeight="1" thickBot="1" x14ac:dyDescent="0.25">
      <c r="A122" s="382" t="s">
        <v>116</v>
      </c>
      <c r="B122" s="383"/>
      <c r="C122" s="383"/>
      <c r="D122" s="384"/>
      <c r="E122" s="385"/>
      <c r="F122" s="338">
        <f>F120/C48</f>
        <v>6058.7132336630702</v>
      </c>
      <c r="G122" s="446"/>
    </row>
    <row r="123" spans="1:7" s="471" customFormat="1" ht="12.6" customHeight="1" thickBot="1" x14ac:dyDescent="0.25">
      <c r="A123" s="294"/>
      <c r="B123" s="294"/>
      <c r="C123" s="294"/>
      <c r="D123" s="295"/>
      <c r="E123" s="295"/>
      <c r="F123" s="295"/>
      <c r="G123" s="446"/>
    </row>
    <row r="124" spans="1:7" s="471" customFormat="1" ht="13.5" thickBot="1" x14ac:dyDescent="0.25">
      <c r="A124" s="382" t="s">
        <v>187</v>
      </c>
      <c r="B124" s="287">
        <v>154.04</v>
      </c>
      <c r="C124" s="388" t="s">
        <v>197</v>
      </c>
      <c r="D124" s="384"/>
      <c r="E124" s="385"/>
      <c r="F124" s="338">
        <f>F122/B124</f>
        <v>39.332077601032658</v>
      </c>
      <c r="G124" s="446"/>
    </row>
    <row r="126" spans="1:7" s="471" customFormat="1" x14ac:dyDescent="0.2">
      <c r="A126" s="426" t="s">
        <v>188</v>
      </c>
      <c r="B126" s="445"/>
      <c r="C126" s="445"/>
      <c r="D126" s="446"/>
      <c r="E126" s="446"/>
      <c r="F126" s="446"/>
      <c r="G126" s="446"/>
    </row>
    <row r="129" spans="6:6" s="471" customFormat="1" x14ac:dyDescent="0.2">
      <c r="F129" s="499"/>
    </row>
    <row r="130" spans="6:6" s="471" customFormat="1" x14ac:dyDescent="0.2">
      <c r="F130" s="389"/>
    </row>
    <row r="153" s="445" customFormat="1" ht="9" customHeight="1" x14ac:dyDescent="0.2"/>
  </sheetData>
  <mergeCells count="13">
    <mergeCell ref="A118:E118"/>
    <mergeCell ref="A23:D23"/>
    <mergeCell ref="A39:F39"/>
    <mergeCell ref="A58:C58"/>
    <mergeCell ref="A59:D59"/>
    <mergeCell ref="A100:B100"/>
    <mergeCell ref="A112:B112"/>
    <mergeCell ref="A22:E22"/>
    <mergeCell ref="A1:F1"/>
    <mergeCell ref="A2:F3"/>
    <mergeCell ref="A4:F4"/>
    <mergeCell ref="A6:F6"/>
    <mergeCell ref="A15:C15"/>
  </mergeCells>
  <printOptions horizontalCentered="1"/>
  <pageMargins left="0.70866141732283472" right="0.70866141732283472" top="0.74803149606299213" bottom="0.74803149606299213" header="0.70866141732283472" footer="0.70866141732283472"/>
  <pageSetup paperSize="9" scale="73" firstPageNumber="0" fitToHeight="2" orientation="portrait" r:id="rId1"/>
  <headerFooter>
    <oddFooter>&amp;R&amp;P de &amp;N</oddFooter>
  </headerFooter>
  <rowBreaks count="1" manualBreakCount="1">
    <brk id="36" max="16383" man="1"/>
  </row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5"/>
  <sheetViews>
    <sheetView workbookViewId="0">
      <selection activeCell="C7" sqref="C7"/>
    </sheetView>
  </sheetViews>
  <sheetFormatPr defaultColWidth="9.140625" defaultRowHeight="12.75" x14ac:dyDescent="0.2"/>
  <cols>
    <col min="1" max="1" width="13.5703125" style="1" customWidth="1"/>
    <col min="2" max="2" width="42.7109375" style="1" customWidth="1"/>
    <col min="3" max="3" width="14.5703125" style="1" customWidth="1"/>
    <col min="4" max="9" width="9.140625" style="1"/>
    <col min="10" max="10" width="11" style="1" bestFit="1" customWidth="1"/>
    <col min="11" max="16384" width="9.140625" style="1"/>
  </cols>
  <sheetData>
    <row r="1" spans="1:5" x14ac:dyDescent="0.2">
      <c r="A1" s="8" t="s">
        <v>89</v>
      </c>
    </row>
    <row r="2" spans="1:5" ht="13.5" thickBot="1" x14ac:dyDescent="0.25"/>
    <row r="3" spans="1:5" ht="18" x14ac:dyDescent="0.2">
      <c r="A3" s="614" t="s">
        <v>156</v>
      </c>
      <c r="B3" s="615"/>
      <c r="C3" s="616"/>
      <c r="D3" s="57"/>
      <c r="E3" s="57"/>
    </row>
    <row r="4" spans="1:5" ht="14.25" x14ac:dyDescent="0.2">
      <c r="A4" s="63" t="s">
        <v>36</v>
      </c>
      <c r="B4" s="64" t="s">
        <v>37</v>
      </c>
      <c r="C4" s="65" t="s">
        <v>38</v>
      </c>
    </row>
    <row r="5" spans="1:5" ht="14.25" x14ac:dyDescent="0.2">
      <c r="A5" s="63" t="s">
        <v>39</v>
      </c>
      <c r="B5" s="64" t="s">
        <v>12</v>
      </c>
      <c r="C5" s="67">
        <v>0.2</v>
      </c>
    </row>
    <row r="6" spans="1:5" ht="14.25" x14ac:dyDescent="0.2">
      <c r="A6" s="63" t="s">
        <v>40</v>
      </c>
      <c r="B6" s="64" t="s">
        <v>41</v>
      </c>
      <c r="C6" s="67">
        <v>1.4999999999999999E-2</v>
      </c>
    </row>
    <row r="7" spans="1:5" ht="14.25" x14ac:dyDescent="0.2">
      <c r="A7" s="63" t="s">
        <v>42</v>
      </c>
      <c r="B7" s="64" t="s">
        <v>43</v>
      </c>
      <c r="C7" s="67">
        <v>0.01</v>
      </c>
    </row>
    <row r="8" spans="1:5" ht="14.25" x14ac:dyDescent="0.2">
      <c r="A8" s="63" t="s">
        <v>44</v>
      </c>
      <c r="B8" s="64" t="s">
        <v>45</v>
      </c>
      <c r="C8" s="67">
        <v>2E-3</v>
      </c>
    </row>
    <row r="9" spans="1:5" ht="14.25" x14ac:dyDescent="0.2">
      <c r="A9" s="63" t="s">
        <v>46</v>
      </c>
      <c r="B9" s="64" t="s">
        <v>47</v>
      </c>
      <c r="C9" s="67">
        <v>6.0000000000000001E-3</v>
      </c>
    </row>
    <row r="10" spans="1:5" ht="14.25" x14ac:dyDescent="0.2">
      <c r="A10" s="63" t="s">
        <v>48</v>
      </c>
      <c r="B10" s="64" t="s">
        <v>49</v>
      </c>
      <c r="C10" s="67">
        <v>2.5000000000000001E-2</v>
      </c>
    </row>
    <row r="11" spans="1:5" ht="14.25" x14ac:dyDescent="0.2">
      <c r="A11" s="63" t="s">
        <v>50</v>
      </c>
      <c r="B11" s="64" t="s">
        <v>113</v>
      </c>
      <c r="C11" s="67">
        <v>0.03</v>
      </c>
    </row>
    <row r="12" spans="1:5" ht="14.25" x14ac:dyDescent="0.2">
      <c r="A12" s="63" t="s">
        <v>51</v>
      </c>
      <c r="B12" s="64" t="s">
        <v>13</v>
      </c>
      <c r="C12" s="67">
        <v>0.08</v>
      </c>
    </row>
    <row r="13" spans="1:5" ht="15" x14ac:dyDescent="0.2">
      <c r="A13" s="63" t="s">
        <v>52</v>
      </c>
      <c r="B13" s="68" t="s">
        <v>53</v>
      </c>
      <c r="C13" s="69">
        <f>SUM(C5:C12)</f>
        <v>0.36800000000000005</v>
      </c>
    </row>
    <row r="14" spans="1:5" ht="15" x14ac:dyDescent="0.2">
      <c r="A14" s="70"/>
      <c r="B14" s="71"/>
      <c r="C14" s="72"/>
    </row>
    <row r="15" spans="1:5" ht="14.25" x14ac:dyDescent="0.2">
      <c r="A15" s="63" t="s">
        <v>54</v>
      </c>
      <c r="B15" s="73" t="s">
        <v>55</v>
      </c>
      <c r="C15" s="67">
        <v>6.5000000000000002E-2</v>
      </c>
    </row>
    <row r="16" spans="1:5" ht="14.25" x14ac:dyDescent="0.2">
      <c r="A16" s="63" t="s">
        <v>56</v>
      </c>
      <c r="B16" s="73" t="s">
        <v>57</v>
      </c>
      <c r="C16" s="67">
        <v>8.3299999999999999E-2</v>
      </c>
    </row>
    <row r="17" spans="1:7" ht="14.25" x14ac:dyDescent="0.2">
      <c r="A17" s="63" t="s">
        <v>93</v>
      </c>
      <c r="B17" s="73" t="s">
        <v>134</v>
      </c>
      <c r="C17" s="67">
        <v>5.9999999999999995E-4</v>
      </c>
    </row>
    <row r="18" spans="1:7" ht="14.25" x14ac:dyDescent="0.2">
      <c r="A18" s="63" t="s">
        <v>58</v>
      </c>
      <c r="B18" s="73" t="s">
        <v>60</v>
      </c>
      <c r="C18" s="67">
        <v>5.0000000000000001E-3</v>
      </c>
    </row>
    <row r="19" spans="1:7" ht="15" customHeight="1" x14ac:dyDescent="0.2">
      <c r="A19" s="63" t="s">
        <v>59</v>
      </c>
      <c r="B19" s="73" t="s">
        <v>62</v>
      </c>
      <c r="C19" s="67">
        <v>3.0999999999999999E-3</v>
      </c>
    </row>
    <row r="20" spans="1:7" ht="14.25" x14ac:dyDescent="0.2">
      <c r="A20" s="63" t="s">
        <v>61</v>
      </c>
      <c r="B20" s="73" t="s">
        <v>63</v>
      </c>
      <c r="C20" s="67">
        <v>5.0000000000000001E-3</v>
      </c>
    </row>
    <row r="21" spans="1:7" ht="15" x14ac:dyDescent="0.2">
      <c r="A21" s="63" t="s">
        <v>64</v>
      </c>
      <c r="B21" s="68" t="s">
        <v>65</v>
      </c>
      <c r="C21" s="69">
        <f>SUM(C15:C20)</f>
        <v>0.16199999999999998</v>
      </c>
    </row>
    <row r="22" spans="1:7" ht="15" x14ac:dyDescent="0.2">
      <c r="A22" s="70"/>
      <c r="B22" s="71"/>
      <c r="C22" s="72"/>
    </row>
    <row r="23" spans="1:7" ht="14.25" x14ac:dyDescent="0.2">
      <c r="A23" s="63" t="s">
        <v>66</v>
      </c>
      <c r="B23" s="64" t="s">
        <v>67</v>
      </c>
      <c r="C23" s="67">
        <v>2.3E-2</v>
      </c>
      <c r="D23" s="74"/>
    </row>
    <row r="24" spans="1:7" ht="14.25" x14ac:dyDescent="0.2">
      <c r="A24" s="63" t="s">
        <v>92</v>
      </c>
      <c r="B24" s="64" t="s">
        <v>69</v>
      </c>
      <c r="C24" s="67">
        <v>4.6100000000000002E-2</v>
      </c>
      <c r="G24" s="75"/>
    </row>
    <row r="25" spans="1:7" ht="14.25" x14ac:dyDescent="0.2">
      <c r="A25" s="63" t="s">
        <v>68</v>
      </c>
      <c r="B25" s="64" t="s">
        <v>71</v>
      </c>
      <c r="C25" s="67">
        <v>4.1000000000000003E-3</v>
      </c>
    </row>
    <row r="26" spans="1:7" ht="14.25" x14ac:dyDescent="0.2">
      <c r="A26" s="63" t="s">
        <v>70</v>
      </c>
      <c r="B26" s="64" t="s">
        <v>73</v>
      </c>
      <c r="C26" s="67">
        <v>2.4E-2</v>
      </c>
      <c r="F26" s="74"/>
    </row>
    <row r="27" spans="1:7" ht="14.25" x14ac:dyDescent="0.2">
      <c r="A27" s="63" t="s">
        <v>72</v>
      </c>
      <c r="B27" s="64" t="s">
        <v>74</v>
      </c>
      <c r="C27" s="67">
        <v>2.5999999999999999E-3</v>
      </c>
    </row>
    <row r="28" spans="1:7" ht="15" x14ac:dyDescent="0.2">
      <c r="A28" s="63" t="s">
        <v>75</v>
      </c>
      <c r="B28" s="68" t="s">
        <v>76</v>
      </c>
      <c r="C28" s="69">
        <f>SUM(C23:C27)</f>
        <v>9.9800000000000014E-2</v>
      </c>
    </row>
    <row r="29" spans="1:7" ht="15" x14ac:dyDescent="0.2">
      <c r="A29" s="70"/>
      <c r="B29" s="71"/>
      <c r="C29" s="72"/>
    </row>
    <row r="30" spans="1:7" ht="14.25" x14ac:dyDescent="0.2">
      <c r="A30" s="63" t="s">
        <v>77</v>
      </c>
      <c r="B30" s="64" t="s">
        <v>78</v>
      </c>
      <c r="C30" s="67">
        <f>ROUND(C13*C21,4)</f>
        <v>5.96E-2</v>
      </c>
    </row>
    <row r="31" spans="1:7" ht="28.5" x14ac:dyDescent="0.2">
      <c r="A31" s="63" t="s">
        <v>79</v>
      </c>
      <c r="B31" s="76" t="s">
        <v>80</v>
      </c>
      <c r="C31" s="67">
        <f>ROUND((C23*C13),4)</f>
        <v>8.5000000000000006E-3</v>
      </c>
    </row>
    <row r="32" spans="1:7" ht="15" x14ac:dyDescent="0.2">
      <c r="A32" s="63" t="s">
        <v>81</v>
      </c>
      <c r="B32" s="68" t="s">
        <v>82</v>
      </c>
      <c r="C32" s="69">
        <f>SUM(C30:C31)</f>
        <v>6.8099999999999994E-2</v>
      </c>
    </row>
    <row r="33" spans="1:3" ht="15.75" thickBot="1" x14ac:dyDescent="0.25">
      <c r="A33" s="78"/>
      <c r="B33" s="79" t="s">
        <v>83</v>
      </c>
      <c r="C33" s="80">
        <f>C32+C28+C21+C13</f>
        <v>0.69789999999999996</v>
      </c>
    </row>
    <row r="34" spans="1:3" ht="15" x14ac:dyDescent="0.2">
      <c r="A34" s="66"/>
      <c r="B34" s="81"/>
      <c r="C34" s="82"/>
    </row>
    <row r="35" spans="1:3" ht="14.25" x14ac:dyDescent="0.2">
      <c r="A35" s="66"/>
      <c r="B35" s="66"/>
      <c r="C35" s="83"/>
    </row>
    <row r="36" spans="1:3" ht="14.25" x14ac:dyDescent="0.2">
      <c r="A36" s="66"/>
      <c r="B36" s="66"/>
      <c r="C36" s="83"/>
    </row>
    <row r="37" spans="1:3" ht="14.25" x14ac:dyDescent="0.2">
      <c r="A37" s="66"/>
      <c r="B37" s="66"/>
      <c r="C37" s="83"/>
    </row>
    <row r="38" spans="1:3" ht="14.25" x14ac:dyDescent="0.2">
      <c r="A38" s="66"/>
      <c r="B38" s="66"/>
      <c r="C38" s="83"/>
    </row>
    <row r="39" spans="1:3" ht="15" x14ac:dyDescent="0.2">
      <c r="A39" s="66"/>
      <c r="B39" s="81"/>
      <c r="C39" s="82"/>
    </row>
    <row r="40" spans="1:3" ht="15" x14ac:dyDescent="0.2">
      <c r="A40" s="77"/>
      <c r="B40" s="81"/>
      <c r="C40" s="82"/>
    </row>
    <row r="41" spans="1:3" ht="16.5" x14ac:dyDescent="0.2">
      <c r="A41" s="84"/>
    </row>
    <row r="42" spans="1:3" x14ac:dyDescent="0.2">
      <c r="A42" s="85"/>
      <c r="B42" s="86"/>
      <c r="C42" s="86"/>
    </row>
    <row r="43" spans="1:3" ht="14.25" x14ac:dyDescent="0.2">
      <c r="A43" s="66"/>
      <c r="B43" s="87"/>
      <c r="C43" s="86"/>
    </row>
    <row r="44" spans="1:3" ht="14.25" x14ac:dyDescent="0.2">
      <c r="A44" s="66"/>
      <c r="B44" s="87"/>
      <c r="C44" s="66"/>
    </row>
    <row r="45" spans="1:3" ht="14.25" x14ac:dyDescent="0.2">
      <c r="A45" s="66"/>
      <c r="B45" s="83"/>
      <c r="C45" s="86"/>
    </row>
    <row r="46" spans="1:3" ht="14.25" x14ac:dyDescent="0.2">
      <c r="A46" s="66"/>
      <c r="B46" s="87"/>
      <c r="C46" s="66"/>
    </row>
    <row r="47" spans="1:3" ht="14.25" x14ac:dyDescent="0.2">
      <c r="A47" s="66"/>
      <c r="B47" s="83"/>
      <c r="C47" s="86"/>
    </row>
    <row r="48" spans="1:3" ht="14.25" x14ac:dyDescent="0.2">
      <c r="A48" s="66"/>
      <c r="B48" s="87"/>
      <c r="C48" s="66"/>
    </row>
    <row r="49" spans="1:3" ht="14.25" x14ac:dyDescent="0.2">
      <c r="A49" s="66"/>
      <c r="B49" s="83"/>
      <c r="C49" s="86"/>
    </row>
    <row r="50" spans="1:3" ht="14.25" x14ac:dyDescent="0.2">
      <c r="A50" s="66"/>
      <c r="B50" s="87"/>
      <c r="C50" s="66"/>
    </row>
    <row r="51" spans="1:3" ht="14.25" x14ac:dyDescent="0.2">
      <c r="A51" s="66"/>
      <c r="B51" s="83"/>
      <c r="C51" s="86"/>
    </row>
    <row r="52" spans="1:3" ht="16.5" x14ac:dyDescent="0.2">
      <c r="A52" s="84"/>
    </row>
    <row r="55" spans="1:3" x14ac:dyDescent="0.2">
      <c r="A55" s="88"/>
    </row>
  </sheetData>
  <mergeCells count="1">
    <mergeCell ref="A3:C3"/>
  </mergeCells>
  <pageMargins left="0.90551181102362199" right="0.51181102362204722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H26"/>
  <sheetViews>
    <sheetView workbookViewId="0">
      <selection activeCell="C7" sqref="C7"/>
    </sheetView>
  </sheetViews>
  <sheetFormatPr defaultRowHeight="12.75" x14ac:dyDescent="0.2"/>
  <cols>
    <col min="1" max="1" width="32.140625" customWidth="1"/>
    <col min="2" max="2" width="13.7109375" customWidth="1"/>
    <col min="3" max="3" width="25.7109375" customWidth="1"/>
    <col min="4" max="4" width="9.7109375" hidden="1" customWidth="1"/>
    <col min="5" max="5" width="8" style="48" hidden="1" customWidth="1"/>
    <col min="6" max="6" width="9.7109375" hidden="1" customWidth="1"/>
  </cols>
  <sheetData>
    <row r="1" spans="1:8" s="55" customFormat="1" ht="14.25" x14ac:dyDescent="0.2">
      <c r="A1" s="8" t="s">
        <v>89</v>
      </c>
      <c r="B1" s="5"/>
      <c r="C1" s="5"/>
      <c r="E1" s="56"/>
    </row>
    <row r="2" spans="1:8" s="55" customFormat="1" ht="14.25" x14ac:dyDescent="0.2">
      <c r="A2" s="54" t="s">
        <v>96</v>
      </c>
      <c r="B2" s="5"/>
      <c r="C2" s="5"/>
      <c r="E2" s="56"/>
    </row>
    <row r="3" spans="1:8" s="55" customFormat="1" ht="14.25" x14ac:dyDescent="0.2">
      <c r="A3" s="6" t="s">
        <v>90</v>
      </c>
      <c r="B3" s="5"/>
      <c r="C3" s="5"/>
      <c r="E3" s="56"/>
    </row>
    <row r="4" spans="1:8" s="55" customFormat="1" ht="14.25" x14ac:dyDescent="0.2">
      <c r="A4" s="54"/>
      <c r="B4" s="5"/>
      <c r="C4" s="5"/>
      <c r="E4" s="56"/>
    </row>
    <row r="5" spans="1:8" s="55" customFormat="1" ht="15" thickBot="1" x14ac:dyDescent="0.25">
      <c r="B5" s="5"/>
      <c r="C5" s="5"/>
      <c r="E5" s="56"/>
    </row>
    <row r="6" spans="1:8" ht="16.5" thickBot="1" x14ac:dyDescent="0.25">
      <c r="A6" s="622" t="s">
        <v>146</v>
      </c>
      <c r="B6" s="623"/>
      <c r="C6" s="623"/>
      <c r="D6" s="623"/>
      <c r="E6" s="623"/>
      <c r="F6" s="624"/>
    </row>
    <row r="7" spans="1:8" ht="15" x14ac:dyDescent="0.25">
      <c r="A7" s="91"/>
      <c r="B7" s="5"/>
      <c r="C7" s="5"/>
      <c r="D7" s="619" t="s">
        <v>95</v>
      </c>
      <c r="E7" s="620"/>
      <c r="F7" s="621"/>
      <c r="G7" s="55"/>
      <c r="H7" s="55"/>
    </row>
    <row r="8" spans="1:8" ht="15" thickBot="1" x14ac:dyDescent="0.25">
      <c r="A8" s="90"/>
      <c r="B8" s="55"/>
      <c r="C8" s="55"/>
      <c r="D8" s="92" t="s">
        <v>114</v>
      </c>
      <c r="E8" s="93" t="s">
        <v>84</v>
      </c>
      <c r="F8" s="94" t="s">
        <v>145</v>
      </c>
      <c r="G8" s="55"/>
      <c r="H8" s="55"/>
    </row>
    <row r="9" spans="1:8" ht="14.25" x14ac:dyDescent="0.2">
      <c r="A9" s="95" t="s">
        <v>22</v>
      </c>
      <c r="B9" s="96" t="s">
        <v>23</v>
      </c>
      <c r="C9" s="97">
        <v>0.05</v>
      </c>
      <c r="D9" s="115">
        <v>2.9700000000000001E-2</v>
      </c>
      <c r="E9" s="116">
        <v>5.0799999999999998E-2</v>
      </c>
      <c r="F9" s="117">
        <v>6.2700000000000006E-2</v>
      </c>
      <c r="G9" s="55"/>
      <c r="H9" s="55"/>
    </row>
    <row r="10" spans="1:8" ht="14.25" x14ac:dyDescent="0.2">
      <c r="A10" s="99" t="s">
        <v>24</v>
      </c>
      <c r="B10" s="100" t="s">
        <v>25</v>
      </c>
      <c r="C10" s="101">
        <v>8.6E-3</v>
      </c>
      <c r="D10" s="115">
        <v>8.6E-3</v>
      </c>
      <c r="E10" s="116">
        <f>0.48%+0.85%</f>
        <v>1.3299999999999999E-2</v>
      </c>
      <c r="F10" s="117">
        <f>0.82%+0.89%</f>
        <v>1.7099999999999997E-2</v>
      </c>
      <c r="G10" s="55"/>
      <c r="H10" s="55"/>
    </row>
    <row r="11" spans="1:8" ht="14.25" x14ac:dyDescent="0.2">
      <c r="A11" s="99" t="s">
        <v>26</v>
      </c>
      <c r="B11" s="100" t="s">
        <v>27</v>
      </c>
      <c r="C11" s="101">
        <v>0.1</v>
      </c>
      <c r="D11" s="115">
        <v>7.8E-2</v>
      </c>
      <c r="E11" s="116">
        <v>0.1085</v>
      </c>
      <c r="F11" s="117">
        <v>0.13550000000000001</v>
      </c>
      <c r="G11" s="55"/>
      <c r="H11" s="55"/>
    </row>
    <row r="12" spans="1:8" ht="14.25" x14ac:dyDescent="0.2">
      <c r="A12" s="99" t="s">
        <v>28</v>
      </c>
      <c r="B12" s="100" t="s">
        <v>29</v>
      </c>
      <c r="C12" s="101">
        <v>1.9E-3</v>
      </c>
      <c r="D12" s="115" t="s">
        <v>115</v>
      </c>
      <c r="E12" s="102">
        <v>0.12</v>
      </c>
      <c r="F12" s="98"/>
      <c r="G12" s="55"/>
      <c r="H12" s="55"/>
    </row>
    <row r="13" spans="1:8" ht="14.25" x14ac:dyDescent="0.2">
      <c r="A13" s="99" t="s">
        <v>30</v>
      </c>
      <c r="B13" s="617" t="s">
        <v>31</v>
      </c>
      <c r="C13" s="101">
        <v>0.02</v>
      </c>
      <c r="D13" s="125" t="s">
        <v>85</v>
      </c>
      <c r="E13" s="106">
        <v>5</v>
      </c>
      <c r="F13" s="103"/>
      <c r="G13" s="55"/>
      <c r="H13" s="55"/>
    </row>
    <row r="14" spans="1:8" ht="15" thickBot="1" x14ac:dyDescent="0.25">
      <c r="A14" s="104" t="s">
        <v>32</v>
      </c>
      <c r="B14" s="618"/>
      <c r="C14" s="105">
        <v>3.6499999999999998E-2</v>
      </c>
      <c r="D14" s="89"/>
      <c r="E14" s="142"/>
      <c r="F14" s="103"/>
      <c r="G14" s="55"/>
      <c r="H14" s="55"/>
    </row>
    <row r="15" spans="1:8" ht="14.25" x14ac:dyDescent="0.2">
      <c r="A15" s="107" t="s">
        <v>33</v>
      </c>
      <c r="B15" s="108"/>
      <c r="C15" s="109"/>
      <c r="D15" s="89"/>
      <c r="E15" s="106"/>
      <c r="F15" s="103"/>
      <c r="G15" s="55"/>
      <c r="H15" s="55"/>
    </row>
    <row r="16" spans="1:8" ht="15" thickBot="1" x14ac:dyDescent="0.25">
      <c r="A16" s="110" t="s">
        <v>34</v>
      </c>
      <c r="B16" s="111"/>
      <c r="C16" s="112"/>
      <c r="D16" s="89"/>
      <c r="E16" s="106"/>
      <c r="F16" s="103"/>
      <c r="G16" s="55"/>
      <c r="H16" s="55"/>
    </row>
    <row r="17" spans="1:8" ht="15.75" thickBot="1" x14ac:dyDescent="0.25">
      <c r="A17" s="113" t="s">
        <v>35</v>
      </c>
      <c r="B17" s="114"/>
      <c r="C17" s="235">
        <f>ROUND((((1+C9+C10)*(1+C11)*(1+C12))/(1-(C13+C14))-1),4)</f>
        <v>0.23649999999999999</v>
      </c>
      <c r="D17" s="118"/>
      <c r="E17" s="119"/>
      <c r="F17" s="120"/>
      <c r="G17" s="55"/>
      <c r="H17" s="55"/>
    </row>
    <row r="18" spans="1:8" ht="14.25" x14ac:dyDescent="0.2">
      <c r="A18" s="55"/>
      <c r="B18" s="55"/>
      <c r="C18" s="55"/>
      <c r="D18" s="55"/>
      <c r="E18" s="56"/>
      <c r="F18" s="55"/>
      <c r="G18" s="55"/>
      <c r="H18" s="55"/>
    </row>
    <row r="19" spans="1:8" ht="14.25" x14ac:dyDescent="0.2">
      <c r="A19" s="625" t="s">
        <v>103</v>
      </c>
      <c r="B19" s="625"/>
      <c r="C19" s="625"/>
      <c r="D19" s="625"/>
      <c r="E19" s="625"/>
      <c r="F19" s="625"/>
      <c r="G19" s="55"/>
      <c r="H19" s="55"/>
    </row>
    <row r="20" spans="1:8" ht="14.25" x14ac:dyDescent="0.2">
      <c r="A20" s="625" t="s">
        <v>104</v>
      </c>
      <c r="B20" s="625"/>
      <c r="C20" s="625"/>
      <c r="D20" s="625"/>
      <c r="E20" s="625"/>
      <c r="F20" s="625"/>
      <c r="G20" s="55"/>
      <c r="H20" s="55"/>
    </row>
    <row r="21" spans="1:8" ht="14.25" x14ac:dyDescent="0.2">
      <c r="A21" s="625" t="s">
        <v>105</v>
      </c>
      <c r="B21" s="625"/>
      <c r="C21" s="625"/>
      <c r="D21" s="625"/>
      <c r="E21" s="625"/>
      <c r="F21" s="625"/>
      <c r="G21" s="55"/>
      <c r="H21" s="55"/>
    </row>
    <row r="22" spans="1:8" ht="14.25" x14ac:dyDescent="0.2">
      <c r="A22" s="625" t="s">
        <v>106</v>
      </c>
      <c r="B22" s="625"/>
      <c r="C22" s="625"/>
      <c r="D22" s="625"/>
      <c r="E22" s="625"/>
      <c r="F22" s="625"/>
    </row>
    <row r="23" spans="1:8" ht="14.25" x14ac:dyDescent="0.2">
      <c r="A23" s="625" t="s">
        <v>107</v>
      </c>
      <c r="B23" s="625"/>
      <c r="C23" s="625"/>
      <c r="D23" s="625"/>
      <c r="E23" s="625"/>
      <c r="F23" s="625"/>
    </row>
    <row r="24" spans="1:8" ht="14.25" x14ac:dyDescent="0.2">
      <c r="A24" s="625" t="s">
        <v>108</v>
      </c>
      <c r="B24" s="625"/>
      <c r="C24" s="625"/>
      <c r="D24" s="625"/>
      <c r="E24" s="625"/>
      <c r="F24" s="625"/>
    </row>
    <row r="25" spans="1:8" ht="14.25" x14ac:dyDescent="0.2">
      <c r="A25" s="625" t="s">
        <v>109</v>
      </c>
      <c r="B25" s="625"/>
      <c r="C25" s="625"/>
      <c r="D25" s="625"/>
      <c r="E25" s="625"/>
      <c r="F25" s="625"/>
    </row>
    <row r="26" spans="1:8" ht="14.25" x14ac:dyDescent="0.2">
      <c r="A26" s="626"/>
      <c r="B26" s="626"/>
      <c r="C26" s="626"/>
      <c r="D26" s="626"/>
      <c r="E26" s="626"/>
      <c r="F26" s="626"/>
    </row>
  </sheetData>
  <mergeCells count="11">
    <mergeCell ref="A26:F26"/>
    <mergeCell ref="A21:F21"/>
    <mergeCell ref="A22:F22"/>
    <mergeCell ref="A23:F23"/>
    <mergeCell ref="A24:F24"/>
    <mergeCell ref="A25:F25"/>
    <mergeCell ref="B13:B14"/>
    <mergeCell ref="D7:F7"/>
    <mergeCell ref="A6:F6"/>
    <mergeCell ref="A19:F19"/>
    <mergeCell ref="A20:F20"/>
  </mergeCells>
  <pageMargins left="0.90551181102362199" right="0.51181102362204722" top="0.74803149606299213" bottom="0.74803149606299213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I49"/>
  <sheetViews>
    <sheetView tabSelected="1" topLeftCell="A42" workbookViewId="0">
      <selection activeCell="C7" sqref="C7"/>
    </sheetView>
  </sheetViews>
  <sheetFormatPr defaultColWidth="8.85546875" defaultRowHeight="15" x14ac:dyDescent="0.25"/>
  <cols>
    <col min="1" max="1" width="8.85546875" style="192"/>
    <col min="2" max="2" width="29.28515625" style="192" customWidth="1"/>
    <col min="3" max="3" width="14.7109375" style="192" bestFit="1" customWidth="1"/>
    <col min="4" max="4" width="8" style="192" bestFit="1" customWidth="1"/>
    <col min="5" max="5" width="5.5703125" style="192" bestFit="1" customWidth="1"/>
    <col min="6" max="6" width="10.42578125" style="192" bestFit="1" customWidth="1"/>
    <col min="7" max="7" width="8.85546875" style="192"/>
    <col min="8" max="8" width="12" style="192" hidden="1" customWidth="1"/>
    <col min="9" max="13" width="8.85546875" style="192" customWidth="1"/>
    <col min="14" max="16384" width="8.85546875" style="192"/>
  </cols>
  <sheetData>
    <row r="1" spans="1:6" ht="15.75" x14ac:dyDescent="0.25">
      <c r="A1" s="191" t="s">
        <v>222</v>
      </c>
    </row>
    <row r="2" spans="1:6" x14ac:dyDescent="0.25">
      <c r="A2" s="193" t="s">
        <v>199</v>
      </c>
    </row>
    <row r="3" spans="1:6" x14ac:dyDescent="0.25">
      <c r="A3" s="193" t="s">
        <v>223</v>
      </c>
    </row>
    <row r="4" spans="1:6" x14ac:dyDescent="0.25">
      <c r="A4" s="194" t="s">
        <v>117</v>
      </c>
      <c r="B4" s="194" t="s">
        <v>118</v>
      </c>
      <c r="C4" s="194" t="s">
        <v>119</v>
      </c>
      <c r="D4" s="194" t="s">
        <v>120</v>
      </c>
      <c r="E4" s="194" t="s">
        <v>121</v>
      </c>
      <c r="F4" s="194" t="s">
        <v>122</v>
      </c>
    </row>
    <row r="5" spans="1:6" x14ac:dyDescent="0.25">
      <c r="A5" s="195"/>
      <c r="B5" s="194" t="s">
        <v>195</v>
      </c>
      <c r="C5" s="194" t="s">
        <v>200</v>
      </c>
      <c r="D5" s="196"/>
      <c r="E5" s="196"/>
      <c r="F5" s="196"/>
    </row>
    <row r="6" spans="1:6" x14ac:dyDescent="0.25">
      <c r="A6" s="247"/>
      <c r="B6" s="193"/>
      <c r="C6" s="193"/>
      <c r="D6" s="246"/>
      <c r="E6" s="246"/>
      <c r="F6" s="246"/>
    </row>
    <row r="7" spans="1:6" x14ac:dyDescent="0.25">
      <c r="A7" s="193" t="s">
        <v>201</v>
      </c>
    </row>
    <row r="8" spans="1:6" x14ac:dyDescent="0.25">
      <c r="A8" s="197" t="s">
        <v>132</v>
      </c>
      <c r="B8" s="198"/>
      <c r="C8" s="198"/>
      <c r="D8" s="198"/>
      <c r="E8" s="198"/>
      <c r="F8" s="199">
        <v>8</v>
      </c>
    </row>
    <row r="9" spans="1:6" x14ac:dyDescent="0.25">
      <c r="A9" s="197" t="s">
        <v>123</v>
      </c>
      <c r="B9" s="198"/>
      <c r="C9" s="198"/>
      <c r="D9" s="198"/>
      <c r="E9" s="198"/>
      <c r="F9" s="200">
        <v>5</v>
      </c>
    </row>
    <row r="10" spans="1:6" x14ac:dyDescent="0.25">
      <c r="A10" s="197" t="s">
        <v>124</v>
      </c>
      <c r="B10" s="198"/>
      <c r="C10" s="198"/>
      <c r="D10" s="198"/>
      <c r="E10" s="198"/>
      <c r="F10" s="199">
        <f>F8*F9</f>
        <v>40</v>
      </c>
    </row>
    <row r="11" spans="1:6" x14ac:dyDescent="0.25">
      <c r="A11" s="197" t="s">
        <v>125</v>
      </c>
      <c r="B11" s="198"/>
      <c r="C11" s="198"/>
      <c r="D11" s="198"/>
      <c r="E11" s="198"/>
      <c r="F11" s="200">
        <v>6</v>
      </c>
    </row>
    <row r="12" spans="1:6" x14ac:dyDescent="0.25">
      <c r="A12" s="197" t="s">
        <v>126</v>
      </c>
      <c r="B12" s="198"/>
      <c r="C12" s="198"/>
      <c r="D12" s="198"/>
      <c r="E12" s="198"/>
      <c r="F12" s="200">
        <v>7</v>
      </c>
    </row>
    <row r="13" spans="1:6" x14ac:dyDescent="0.25">
      <c r="A13" s="197" t="s">
        <v>127</v>
      </c>
      <c r="B13" s="198"/>
      <c r="C13" s="198"/>
      <c r="D13" s="198"/>
      <c r="E13" s="198"/>
      <c r="F13" s="199">
        <f>F10/F11</f>
        <v>6.666666666666667</v>
      </c>
    </row>
    <row r="14" spans="1:6" x14ac:dyDescent="0.25">
      <c r="A14" s="197" t="s">
        <v>128</v>
      </c>
      <c r="B14" s="198"/>
      <c r="C14" s="198"/>
      <c r="D14" s="198"/>
      <c r="E14" s="198"/>
      <c r="F14" s="200">
        <v>30</v>
      </c>
    </row>
    <row r="15" spans="1:6" x14ac:dyDescent="0.25">
      <c r="A15" s="201" t="s">
        <v>129</v>
      </c>
      <c r="B15" s="202"/>
      <c r="C15" s="202"/>
      <c r="D15" s="202"/>
      <c r="E15" s="202"/>
      <c r="F15" s="203">
        <f>F13*F14</f>
        <v>200</v>
      </c>
    </row>
    <row r="16" spans="1:6" x14ac:dyDescent="0.25">
      <c r="A16" s="201" t="s">
        <v>130</v>
      </c>
      <c r="B16" s="202"/>
      <c r="C16" s="202"/>
      <c r="D16" s="202"/>
      <c r="E16" s="202"/>
      <c r="F16" s="194">
        <v>220</v>
      </c>
    </row>
    <row r="17" spans="1:6" x14ac:dyDescent="0.25">
      <c r="A17" s="201" t="s">
        <v>131</v>
      </c>
      <c r="B17" s="202"/>
      <c r="C17" s="202"/>
      <c r="D17" s="202"/>
      <c r="E17" s="202"/>
      <c r="F17" s="204">
        <f>F15/F16</f>
        <v>0.90909090909090906</v>
      </c>
    </row>
    <row r="19" spans="1:6" x14ac:dyDescent="0.25">
      <c r="A19" s="193" t="s">
        <v>224</v>
      </c>
    </row>
    <row r="20" spans="1:6" x14ac:dyDescent="0.25">
      <c r="A20" s="197" t="s">
        <v>132</v>
      </c>
      <c r="B20" s="198"/>
      <c r="C20" s="198"/>
      <c r="D20" s="198"/>
      <c r="E20" s="198"/>
      <c r="F20" s="199">
        <v>12</v>
      </c>
    </row>
    <row r="21" spans="1:6" x14ac:dyDescent="0.25">
      <c r="A21" s="197" t="s">
        <v>123</v>
      </c>
      <c r="B21" s="198"/>
      <c r="C21" s="198"/>
      <c r="D21" s="198"/>
      <c r="E21" s="198"/>
      <c r="F21" s="200">
        <v>3.5</v>
      </c>
    </row>
    <row r="22" spans="1:6" x14ac:dyDescent="0.25">
      <c r="A22" s="197" t="s">
        <v>124</v>
      </c>
      <c r="B22" s="198"/>
      <c r="C22" s="198"/>
      <c r="D22" s="198"/>
      <c r="E22" s="198"/>
      <c r="F22" s="199">
        <f>F20*F21</f>
        <v>42</v>
      </c>
    </row>
    <row r="23" spans="1:6" x14ac:dyDescent="0.25">
      <c r="A23" s="197" t="s">
        <v>125</v>
      </c>
      <c r="B23" s="198"/>
      <c r="C23" s="198"/>
      <c r="D23" s="198"/>
      <c r="E23" s="198"/>
      <c r="F23" s="200">
        <v>6</v>
      </c>
    </row>
    <row r="24" spans="1:6" x14ac:dyDescent="0.25">
      <c r="A24" s="197" t="s">
        <v>126</v>
      </c>
      <c r="B24" s="198"/>
      <c r="C24" s="198"/>
      <c r="D24" s="198"/>
      <c r="E24" s="198"/>
      <c r="F24" s="200">
        <v>7</v>
      </c>
    </row>
    <row r="25" spans="1:6" x14ac:dyDescent="0.25">
      <c r="A25" s="197" t="s">
        <v>127</v>
      </c>
      <c r="B25" s="198"/>
      <c r="C25" s="198"/>
      <c r="D25" s="198"/>
      <c r="E25" s="198"/>
      <c r="F25" s="199">
        <f>F22/F23</f>
        <v>7</v>
      </c>
    </row>
    <row r="26" spans="1:6" x14ac:dyDescent="0.25">
      <c r="A26" s="197" t="s">
        <v>128</v>
      </c>
      <c r="B26" s="198"/>
      <c r="C26" s="198"/>
      <c r="D26" s="198"/>
      <c r="E26" s="198"/>
      <c r="F26" s="200">
        <v>30</v>
      </c>
    </row>
    <row r="27" spans="1:6" x14ac:dyDescent="0.25">
      <c r="A27" s="201" t="s">
        <v>129</v>
      </c>
      <c r="B27" s="202"/>
      <c r="C27" s="202"/>
      <c r="D27" s="202"/>
      <c r="E27" s="202"/>
      <c r="F27" s="203">
        <f>F25*F26</f>
        <v>210</v>
      </c>
    </row>
    <row r="28" spans="1:6" x14ac:dyDescent="0.25">
      <c r="A28" s="201" t="s">
        <v>130</v>
      </c>
      <c r="B28" s="202"/>
      <c r="C28" s="202"/>
      <c r="D28" s="202"/>
      <c r="E28" s="202"/>
      <c r="F28" s="194">
        <v>210</v>
      </c>
    </row>
    <row r="29" spans="1:6" x14ac:dyDescent="0.25">
      <c r="A29" s="201" t="s">
        <v>131</v>
      </c>
      <c r="B29" s="202"/>
      <c r="C29" s="202"/>
      <c r="D29" s="202"/>
      <c r="E29" s="202"/>
      <c r="F29" s="204">
        <f>F27/F28</f>
        <v>1</v>
      </c>
    </row>
    <row r="31" spans="1:6" hidden="1" x14ac:dyDescent="0.25">
      <c r="A31" s="193" t="s">
        <v>248</v>
      </c>
    </row>
    <row r="32" spans="1:6" hidden="1" x14ac:dyDescent="0.25">
      <c r="A32" s="194" t="s">
        <v>178</v>
      </c>
      <c r="B32" s="194" t="s">
        <v>118</v>
      </c>
      <c r="C32" s="194" t="s">
        <v>119</v>
      </c>
      <c r="D32" s="194" t="s">
        <v>120</v>
      </c>
      <c r="E32" s="194" t="s">
        <v>121</v>
      </c>
      <c r="F32" s="194" t="s">
        <v>122</v>
      </c>
    </row>
    <row r="33" spans="1:9" hidden="1" x14ac:dyDescent="0.25">
      <c r="A33" s="195">
        <v>1</v>
      </c>
      <c r="B33" s="194" t="s">
        <v>246</v>
      </c>
      <c r="C33" s="194" t="s">
        <v>247</v>
      </c>
      <c r="D33" s="196">
        <v>0.29166666666666669</v>
      </c>
      <c r="E33" s="196">
        <v>0.5</v>
      </c>
      <c r="F33" s="196">
        <f>E33-D33</f>
        <v>0.20833333333333331</v>
      </c>
      <c r="H33" s="192">
        <v>8</v>
      </c>
    </row>
    <row r="34" spans="1:9" hidden="1" x14ac:dyDescent="0.25">
      <c r="A34" s="195">
        <v>1</v>
      </c>
      <c r="B34" s="194" t="s">
        <v>246</v>
      </c>
      <c r="C34" s="194" t="s">
        <v>247</v>
      </c>
      <c r="D34" s="196">
        <v>0.54166666666666663</v>
      </c>
      <c r="E34" s="196">
        <v>0.66666666666666663</v>
      </c>
      <c r="F34" s="196">
        <f>E34-D34</f>
        <v>0.125</v>
      </c>
    </row>
    <row r="35" spans="1:9" hidden="1" x14ac:dyDescent="0.25">
      <c r="A35" s="195">
        <v>2</v>
      </c>
      <c r="B35" s="194" t="s">
        <v>246</v>
      </c>
      <c r="C35" s="194" t="s">
        <v>247</v>
      </c>
      <c r="D35" s="196">
        <v>0.29166666666666669</v>
      </c>
      <c r="E35" s="196">
        <v>0.54166666666666663</v>
      </c>
      <c r="F35" s="196">
        <f>E35-D35</f>
        <v>0.24999999999999994</v>
      </c>
      <c r="H35" s="192">
        <v>8</v>
      </c>
    </row>
    <row r="36" spans="1:9" hidden="1" x14ac:dyDescent="0.25">
      <c r="A36" s="195">
        <v>2</v>
      </c>
      <c r="B36" s="194" t="s">
        <v>246</v>
      </c>
      <c r="C36" s="194" t="s">
        <v>247</v>
      </c>
      <c r="D36" s="196">
        <v>0.66666666666666663</v>
      </c>
      <c r="E36" s="196">
        <v>0.75</v>
      </c>
      <c r="F36" s="196">
        <f>E36-D36</f>
        <v>8.333333333333337E-2</v>
      </c>
    </row>
    <row r="37" spans="1:9" hidden="1" x14ac:dyDescent="0.25">
      <c r="A37" s="195">
        <v>3</v>
      </c>
      <c r="B37" s="194" t="s">
        <v>246</v>
      </c>
      <c r="C37" s="194" t="s">
        <v>247</v>
      </c>
      <c r="D37" s="196">
        <v>0.5</v>
      </c>
      <c r="E37" s="196">
        <v>0.75</v>
      </c>
      <c r="F37" s="196">
        <f>E37-D37</f>
        <v>0.25</v>
      </c>
      <c r="H37" s="192">
        <v>6</v>
      </c>
    </row>
    <row r="38" spans="1:9" hidden="1" x14ac:dyDescent="0.25"/>
    <row r="39" spans="1:9" x14ac:dyDescent="0.25">
      <c r="A39" s="193" t="s">
        <v>271</v>
      </c>
      <c r="H39" s="192">
        <f>SUM(H33:H38)</f>
        <v>22</v>
      </c>
    </row>
    <row r="40" spans="1:9" x14ac:dyDescent="0.25">
      <c r="A40" s="197" t="s">
        <v>132</v>
      </c>
      <c r="B40" s="198"/>
      <c r="C40" s="198"/>
      <c r="D40" s="198"/>
      <c r="E40" s="198"/>
      <c r="F40" s="406">
        <v>7.3339999999999996</v>
      </c>
      <c r="H40" s="192">
        <f>H39/3</f>
        <v>7.333333333333333</v>
      </c>
      <c r="I40" s="407"/>
    </row>
    <row r="41" spans="1:9" x14ac:dyDescent="0.25">
      <c r="A41" s="197" t="s">
        <v>123</v>
      </c>
      <c r="B41" s="198"/>
      <c r="C41" s="198"/>
      <c r="D41" s="198"/>
      <c r="E41" s="198"/>
      <c r="F41" s="200">
        <v>5</v>
      </c>
    </row>
    <row r="42" spans="1:9" x14ac:dyDescent="0.25">
      <c r="A42" s="197" t="s">
        <v>124</v>
      </c>
      <c r="B42" s="198"/>
      <c r="C42" s="198"/>
      <c r="D42" s="198"/>
      <c r="E42" s="198"/>
      <c r="F42" s="199">
        <f>F40*F41</f>
        <v>36.67</v>
      </c>
    </row>
    <row r="43" spans="1:9" x14ac:dyDescent="0.25">
      <c r="A43" s="197" t="s">
        <v>125</v>
      </c>
      <c r="B43" s="198"/>
      <c r="C43" s="198"/>
      <c r="D43" s="198"/>
      <c r="E43" s="198"/>
      <c r="F43" s="200">
        <v>6</v>
      </c>
    </row>
    <row r="44" spans="1:9" x14ac:dyDescent="0.25">
      <c r="A44" s="197" t="s">
        <v>126</v>
      </c>
      <c r="B44" s="198"/>
      <c r="C44" s="198"/>
      <c r="D44" s="198"/>
      <c r="E44" s="198"/>
      <c r="F44" s="200">
        <v>7</v>
      </c>
    </row>
    <row r="45" spans="1:9" x14ac:dyDescent="0.25">
      <c r="A45" s="197" t="s">
        <v>127</v>
      </c>
      <c r="B45" s="198"/>
      <c r="C45" s="198"/>
      <c r="D45" s="198"/>
      <c r="E45" s="198"/>
      <c r="F45" s="199">
        <f>F42/F43</f>
        <v>6.1116666666666672</v>
      </c>
    </row>
    <row r="46" spans="1:9" x14ac:dyDescent="0.25">
      <c r="A46" s="197" t="s">
        <v>128</v>
      </c>
      <c r="B46" s="198"/>
      <c r="C46" s="198"/>
      <c r="D46" s="198"/>
      <c r="E46" s="198"/>
      <c r="F46" s="200">
        <v>30</v>
      </c>
    </row>
    <row r="47" spans="1:9" x14ac:dyDescent="0.25">
      <c r="A47" s="201" t="s">
        <v>129</v>
      </c>
      <c r="B47" s="202"/>
      <c r="C47" s="202"/>
      <c r="D47" s="202"/>
      <c r="E47" s="202"/>
      <c r="F47" s="203">
        <f>F45*F46</f>
        <v>183.35000000000002</v>
      </c>
    </row>
    <row r="48" spans="1:9" x14ac:dyDescent="0.25">
      <c r="A48" s="201" t="s">
        <v>130</v>
      </c>
      <c r="B48" s="202"/>
      <c r="C48" s="202"/>
      <c r="D48" s="202"/>
      <c r="E48" s="202"/>
      <c r="F48" s="194">
        <v>220</v>
      </c>
    </row>
    <row r="49" spans="1:6" x14ac:dyDescent="0.25">
      <c r="A49" s="201" t="s">
        <v>131</v>
      </c>
      <c r="B49" s="202"/>
      <c r="C49" s="202"/>
      <c r="D49" s="202"/>
      <c r="E49" s="202"/>
      <c r="F49" s="204">
        <f>F47/F48</f>
        <v>0.83340909090909099</v>
      </c>
    </row>
  </sheetData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25</vt:i4>
      </vt:variant>
    </vt:vector>
  </HeadingPairs>
  <TitlesOfParts>
    <vt:vector size="36" baseType="lpstr">
      <vt:lpstr>1. Auxiliar Limpeza</vt:lpstr>
      <vt:lpstr>2. Gari - Limpeza Urbana</vt:lpstr>
      <vt:lpstr>3. Coletor de Lixo</vt:lpstr>
      <vt:lpstr>4. Recepcionista Geral</vt:lpstr>
      <vt:lpstr>5 Cozinheiro Diurno </vt:lpstr>
      <vt:lpstr>6. Vigia Noturno</vt:lpstr>
      <vt:lpstr>7. Porteiro Diurno</vt:lpstr>
      <vt:lpstr>8. Vigilante Diurno</vt:lpstr>
      <vt:lpstr>9. Encargos Sociais</vt:lpstr>
      <vt:lpstr>10. BDI</vt:lpstr>
      <vt:lpstr>11 Horários</vt:lpstr>
      <vt:lpstr>'1. Auxiliar Limpeza'!Area_de_impressao</vt:lpstr>
      <vt:lpstr>'2. Gari - Limpeza Urbana'!Area_de_impressao</vt:lpstr>
      <vt:lpstr>'3. Coletor de Lixo'!Area_de_impressao</vt:lpstr>
      <vt:lpstr>'4. Recepcionista Geral'!Area_de_impressao</vt:lpstr>
      <vt:lpstr>'5 Cozinheiro Diurno '!Area_de_impressao</vt:lpstr>
      <vt:lpstr>'6. Vigia Noturno'!Area_de_impressao</vt:lpstr>
      <vt:lpstr>'7. Porteiro Diurno'!Area_de_impressao</vt:lpstr>
      <vt:lpstr>'8. Vigilante Diurno'!Area_de_impressao</vt:lpstr>
      <vt:lpstr>'9. Encargos Sociais'!Area_de_impressao</vt:lpstr>
      <vt:lpstr>'5 Cozinheiro Diurno '!Print_Titles_0</vt:lpstr>
      <vt:lpstr>'6. Vigia Noturno'!Print_Titles_0</vt:lpstr>
      <vt:lpstr>'7. Porteiro Diurno'!Print_Titles_0</vt:lpstr>
      <vt:lpstr>'8. Vigilante Diurno'!Print_Titles_0</vt:lpstr>
      <vt:lpstr>'5 Cozinheiro Diurno '!Print_Titles_0_0</vt:lpstr>
      <vt:lpstr>'6. Vigia Noturno'!Print_Titles_0_0</vt:lpstr>
      <vt:lpstr>'7. Porteiro Diurno'!Print_Titles_0_0</vt:lpstr>
      <vt:lpstr>'8. Vigilante Diurno'!Print_Titles_0_0</vt:lpstr>
      <vt:lpstr>'1. Auxiliar Limpeza'!Titulos_de_impressao</vt:lpstr>
      <vt:lpstr>'2. Gari - Limpeza Urbana'!Titulos_de_impressao</vt:lpstr>
      <vt:lpstr>'3. Coletor de Lixo'!Titulos_de_impressao</vt:lpstr>
      <vt:lpstr>'4. Recepcionista Geral'!Titulos_de_impressao</vt:lpstr>
      <vt:lpstr>'5 Cozinheiro Diurno '!Titulos_de_impressao</vt:lpstr>
      <vt:lpstr>'6. Vigia Noturno'!Titulos_de_impressao</vt:lpstr>
      <vt:lpstr>'7. Porteiro Diurno'!Titulos_de_impressao</vt:lpstr>
      <vt:lpstr>'8. Vigilante Diurno'!Titulos_de_impressao</vt:lpstr>
    </vt:vector>
  </TitlesOfParts>
  <Company>dmlu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de Custos Coleta e Transporte RSU</dc:title>
  <dc:creator>Flavia Burmeister Martins</dc:creator>
  <cp:lastModifiedBy>Usuario</cp:lastModifiedBy>
  <cp:lastPrinted>2025-08-21T22:32:43Z</cp:lastPrinted>
  <dcterms:created xsi:type="dcterms:W3CDTF">2000-12-13T10:02:50Z</dcterms:created>
  <dcterms:modified xsi:type="dcterms:W3CDTF">2025-08-25T14:36:07Z</dcterms:modified>
</cp:coreProperties>
</file>